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fileSharing readOnlyRecommended="1"/>
  <workbookPr filterPrivacy="1"/>
  <xr:revisionPtr revIDLastSave="0" documentId="13_ncr:1_{962F8D41-3A58-47B4-9D7D-A5C8908DD45A}" xr6:coauthVersionLast="47" xr6:coauthVersionMax="47" xr10:uidLastSave="{00000000-0000-0000-0000-000000000000}"/>
  <bookViews>
    <workbookView xWindow="30" yWindow="30" windowWidth="38370" windowHeight="20850" xr2:uid="{00000000-000D-0000-FFFF-FFFF00000000}"/>
  </bookViews>
  <sheets>
    <sheet name="Quellen Abitur" sheetId="18" r:id="rId1"/>
    <sheet name="Abiturienten und Schüler LkSp " sheetId="1" r:id="rId2"/>
    <sheet name="LkSp w m" sheetId="2" r:id="rId3"/>
    <sheet name="Schüler im Vergl der Fächer" sheetId="6" r:id="rId4"/>
    <sheet name="Abiturnoten Deutschland" sheetId="7" r:id="rId5"/>
    <sheet name="Abiturnoten in BY NI NW" sheetId="12" r:id="rId6"/>
    <sheet name="Abiturnoten NRW " sheetId="9" r:id="rId7"/>
    <sheet name="KuMi" sheetId="16" r:id="rId8"/>
    <sheet name="StLÄ" sheetId="15" r:id="rId9"/>
  </sheets>
  <externalReferences>
    <externalReference r:id="rId10"/>
    <externalReference r:id="rId11"/>
  </externalReferences>
  <definedNames>
    <definedName name="_AMO_UniqueIdentifier" hidden="1">"'1252ebff-285e-489e-a29a-431e1cdd0587'"</definedName>
    <definedName name="_C22b7" localSheetId="7">#REF!</definedName>
    <definedName name="_C22b7" localSheetId="8">#REF!</definedName>
    <definedName name="_C22b7">#REF!</definedName>
    <definedName name="_Fill" localSheetId="7" hidden="1">#REF!</definedName>
    <definedName name="_Fill" localSheetId="8" hidden="1">#REF!</definedName>
    <definedName name="_Fill" hidden="1">#REF!</definedName>
    <definedName name="Art" localSheetId="0">#REF!</definedName>
    <definedName name="Art">#REF!</definedName>
    <definedName name="AuswertungPunkte" localSheetId="0">#REF!</definedName>
    <definedName name="AuswertungPunkte">#REF!</definedName>
    <definedName name="bb">#REF!</definedName>
    <definedName name="BE" localSheetId="0">#REF!</definedName>
    <definedName name="BE">#REF!</definedName>
    <definedName name="DOKPROT" localSheetId="7">#REF!</definedName>
    <definedName name="DOKPROT" localSheetId="8">#REF!</definedName>
    <definedName name="DOKPROT">#REF!</definedName>
    <definedName name="DRUAU01">#REF!</definedName>
    <definedName name="DRUAU02">#REF!</definedName>
    <definedName name="DRUAU03">#REF!</definedName>
    <definedName name="DRUAU04">#REF!</definedName>
    <definedName name="DRUAU04A">#REF!</definedName>
    <definedName name="DRUAU05">#REF!</definedName>
    <definedName name="DRUAU06">#REF!</definedName>
    <definedName name="DRUAU06A">#REF!</definedName>
    <definedName name="druau5">#REF!</definedName>
    <definedName name="DRUCK01">#REF!</definedName>
    <definedName name="DRUCK02">#REF!</definedName>
    <definedName name="DRUCK03">#REF!</definedName>
    <definedName name="DRUCK04">#REF!</definedName>
    <definedName name="DRUCK05">#REF!</definedName>
    <definedName name="DRUCK06">#REF!</definedName>
    <definedName name="DRUCK07">#REF!</definedName>
    <definedName name="DRUCK08">#REF!</definedName>
    <definedName name="DRUCK09">#REF!</definedName>
    <definedName name="DRUCK10">#REF!</definedName>
    <definedName name="DRUCK11">#REF!</definedName>
    <definedName name="DRUCK11A">#REF!</definedName>
    <definedName name="DRUCK11B">#REF!</definedName>
    <definedName name="DRUCK12">#REF!</definedName>
    <definedName name="DRUCK13">#REF!</definedName>
    <definedName name="DRUCK14">#REF!</definedName>
    <definedName name="DRUCK15">#REF!</definedName>
    <definedName name="DRUCK16">#REF!</definedName>
    <definedName name="DRUCK17">#REF!</definedName>
    <definedName name="DRUCK18">#REF!</definedName>
    <definedName name="DRUCK19">#REF!</definedName>
    <definedName name="DRUCK1A">#REF!</definedName>
    <definedName name="DRUCK1B">#REF!</definedName>
    <definedName name="DRUCK20">#REF!</definedName>
    <definedName name="DRUCK21">#REF!</definedName>
    <definedName name="DRUCK22">#REF!</definedName>
    <definedName name="DRUCK23">#REF!</definedName>
    <definedName name="DRUCK24">#REF!</definedName>
    <definedName name="DRUCK25">#REF!</definedName>
    <definedName name="DRUCK26">#REF!</definedName>
    <definedName name="DRUCK27">#REF!</definedName>
    <definedName name="DRUCK28">#REF!</definedName>
    <definedName name="DRUCK29">#REF!</definedName>
    <definedName name="DRUCK30">#REF!</definedName>
    <definedName name="DRUCK31">#REF!</definedName>
    <definedName name="DRUCK32">#REF!</definedName>
    <definedName name="DRUCK33">#REF!</definedName>
    <definedName name="DRUCK34">#REF!</definedName>
    <definedName name="DRUCK35">#REF!</definedName>
    <definedName name="DRUCK36">#REF!</definedName>
    <definedName name="DRUCK37">#REF!</definedName>
    <definedName name="DRUCK38">#REF!</definedName>
    <definedName name="DRUCK39">#REF!</definedName>
    <definedName name="DRUCK40">#REF!</definedName>
    <definedName name="DRUCK41">#REF!</definedName>
    <definedName name="Druck41a">#REF!</definedName>
    <definedName name="DRUCK42">#REF!</definedName>
    <definedName name="druck42a">#REF!</definedName>
    <definedName name="DRUCK43">#REF!</definedName>
    <definedName name="DRUCK44">#REF!</definedName>
    <definedName name="DRUCK45">#REF!</definedName>
    <definedName name="DRUCK46">#REF!</definedName>
    <definedName name="DRUCK47">#REF!</definedName>
    <definedName name="DRUCK48">#REF!</definedName>
    <definedName name="DRUCK49">#REF!</definedName>
    <definedName name="DRUCK50">#REF!</definedName>
    <definedName name="DRUCK51">#REF!</definedName>
    <definedName name="DRUCK61">#REF!</definedName>
    <definedName name="DRUCK62">#REF!</definedName>
    <definedName name="DRUCK63">#REF!</definedName>
    <definedName name="DRUCK64">#REF!</definedName>
    <definedName name="DRUFS01" localSheetId="7">#REF!</definedName>
    <definedName name="DRUFS01" localSheetId="8">#REF!</definedName>
    <definedName name="DRUFS01">#REF!</definedName>
    <definedName name="DRUFS02" localSheetId="7">#REF!</definedName>
    <definedName name="DRUFS02" localSheetId="8">#REF!</definedName>
    <definedName name="DRUFS02">#REF!</definedName>
    <definedName name="MAKROER1" localSheetId="7">#REF!</definedName>
    <definedName name="MAKROER1" localSheetId="8">#REF!</definedName>
    <definedName name="MAKROER1">#REF!</definedName>
    <definedName name="MAKROER2" localSheetId="7">#REF!</definedName>
    <definedName name="MAKROER2" localSheetId="8">#REF!</definedName>
    <definedName name="MAKROER2">#REF!</definedName>
    <definedName name="MaxBE" localSheetId="0">#REF!</definedName>
    <definedName name="MaxBE">#REF!</definedName>
    <definedName name="Modus" localSheetId="0">#REF!</definedName>
    <definedName name="Modus">#REF!</definedName>
    <definedName name="nn">#REF!</definedName>
    <definedName name="Normal" localSheetId="0">#REF!</definedName>
    <definedName name="Normal">#REF!</definedName>
    <definedName name="Print_Area" localSheetId="7">KuMi!$A$1:$E$80</definedName>
    <definedName name="Print_Area" localSheetId="8">StLÄ!$A$1:$E$58</definedName>
    <definedName name="Print_Titles" localSheetId="7">KuMi!$1:$1</definedName>
    <definedName name="PROT01VK">#REF!</definedName>
    <definedName name="QuellenPraxisAbitur">#REF!</definedName>
    <definedName name="sepp" localSheetId="0">[1]Spielsportart!#REF!</definedName>
    <definedName name="sepp">[1]Spielsportart!#REF!</definedName>
    <definedName name="SkalaNoten" localSheetId="0">#REF!</definedName>
    <definedName name="SkalaNoten">#REF!</definedName>
    <definedName name="SkalaPunkte" localSheetId="0">#REF!</definedName>
    <definedName name="SkalaPunkte">#REF!</definedName>
    <definedName name="Soft" localSheetId="0">#REF!</definedName>
    <definedName name="Soft">#REF!</definedName>
    <definedName name="Sum" localSheetId="0">#REF!</definedName>
    <definedName name="Sum">#REF!</definedName>
    <definedName name="wsDatabase">#REF!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2" l="1"/>
  <c r="B7" i="12"/>
  <c r="B8" i="12"/>
  <c r="B9" i="12"/>
  <c r="B10" i="12"/>
  <c r="B11" i="12"/>
  <c r="B12" i="12"/>
  <c r="B13" i="12"/>
  <c r="B5" i="12"/>
  <c r="C5" i="12"/>
  <c r="C6" i="12"/>
  <c r="C7" i="12"/>
  <c r="C9" i="12"/>
  <c r="C10" i="12"/>
  <c r="C12" i="12"/>
  <c r="C13" i="12"/>
  <c r="N8" i="12"/>
  <c r="O8" i="12"/>
  <c r="P8" i="12"/>
  <c r="P11" i="12"/>
  <c r="O11" i="12"/>
  <c r="N11" i="12"/>
  <c r="Q22" i="1"/>
  <c r="R22" i="1"/>
  <c r="S22" i="1"/>
  <c r="T22" i="1"/>
  <c r="U22" i="1"/>
  <c r="V21" i="1"/>
  <c r="V20" i="1"/>
  <c r="W20" i="1" s="1"/>
  <c r="V19" i="1"/>
  <c r="V18" i="1"/>
  <c r="V17" i="1"/>
  <c r="V16" i="1"/>
  <c r="V15" i="1"/>
  <c r="V14" i="1"/>
  <c r="W14" i="1" s="1"/>
  <c r="V13" i="1"/>
  <c r="W13" i="1" s="1"/>
  <c r="V12" i="1"/>
  <c r="W12" i="1" s="1"/>
  <c r="V11" i="1"/>
  <c r="V10" i="1"/>
  <c r="V9" i="1"/>
  <c r="V8" i="1"/>
  <c r="W8" i="1" s="1"/>
  <c r="V7" i="1"/>
  <c r="W7" i="1" s="1"/>
  <c r="V6" i="1"/>
  <c r="W6" i="1" s="1"/>
  <c r="V5" i="1"/>
  <c r="W16" i="1" s="1"/>
  <c r="P22" i="1"/>
  <c r="C22" i="1"/>
  <c r="D22" i="1"/>
  <c r="E22" i="1"/>
  <c r="F22" i="1"/>
  <c r="G22" i="1"/>
  <c r="H22" i="1"/>
  <c r="I22" i="1"/>
  <c r="J22" i="1"/>
  <c r="K22" i="1"/>
  <c r="L22" i="1"/>
  <c r="M22" i="1"/>
  <c r="N22" i="1"/>
  <c r="O22" i="1"/>
  <c r="B22" i="1"/>
  <c r="S61" i="1"/>
  <c r="S62" i="1" s="1"/>
  <c r="W17" i="1"/>
  <c r="W21" i="1"/>
  <c r="W15" i="1"/>
  <c r="W9" i="1"/>
  <c r="AA22" i="7"/>
  <c r="R42" i="1"/>
  <c r="R40" i="1"/>
  <c r="I125" i="9"/>
  <c r="H125" i="9"/>
  <c r="I124" i="9"/>
  <c r="H124" i="9"/>
  <c r="I123" i="9"/>
  <c r="H123" i="9"/>
  <c r="J123" i="9"/>
  <c r="I122" i="9"/>
  <c r="H122" i="9"/>
  <c r="I121" i="9"/>
  <c r="H121" i="9"/>
  <c r="I120" i="9"/>
  <c r="H120" i="9"/>
  <c r="J120" i="9"/>
  <c r="I119" i="9"/>
  <c r="H119" i="9"/>
  <c r="I118" i="9"/>
  <c r="H118" i="9"/>
  <c r="I117" i="9"/>
  <c r="H117" i="9"/>
  <c r="J117" i="9"/>
  <c r="I116" i="9"/>
  <c r="H116" i="9"/>
  <c r="I115" i="9"/>
  <c r="H115" i="9"/>
  <c r="I114" i="9"/>
  <c r="H114" i="9"/>
  <c r="J114" i="9"/>
  <c r="I113" i="9"/>
  <c r="H113" i="9"/>
  <c r="I112" i="9"/>
  <c r="H112" i="9"/>
  <c r="I111" i="9"/>
  <c r="H111" i="9"/>
  <c r="J111" i="9"/>
  <c r="I110" i="9"/>
  <c r="H110" i="9"/>
  <c r="I109" i="9"/>
  <c r="H109" i="9"/>
  <c r="I108" i="9"/>
  <c r="H108" i="9"/>
  <c r="J108" i="9"/>
  <c r="I107" i="9"/>
  <c r="H107" i="9"/>
  <c r="I106" i="9"/>
  <c r="H106" i="9"/>
  <c r="AN50" i="2"/>
  <c r="AM50" i="2"/>
  <c r="AN49" i="2"/>
  <c r="AO49" i="2" s="1"/>
  <c r="AM49" i="2"/>
  <c r="AN48" i="2"/>
  <c r="AM48" i="2"/>
  <c r="AN47" i="2"/>
  <c r="AM47" i="2"/>
  <c r="AN46" i="2"/>
  <c r="AO46" i="2" s="1"/>
  <c r="AM46" i="2"/>
  <c r="AN45" i="2"/>
  <c r="AM45" i="2"/>
  <c r="AN44" i="2"/>
  <c r="AO44" i="2" s="1"/>
  <c r="AM44" i="2"/>
  <c r="AN43" i="2"/>
  <c r="AO43" i="2" s="1"/>
  <c r="AM43" i="2"/>
  <c r="AN42" i="2"/>
  <c r="AM42" i="2"/>
  <c r="AN41" i="2"/>
  <c r="AO41" i="2" s="1"/>
  <c r="AM41" i="2"/>
  <c r="AN40" i="2"/>
  <c r="AM40" i="2"/>
  <c r="AO40" i="2"/>
  <c r="AN39" i="2"/>
  <c r="AM39" i="2"/>
  <c r="AN38" i="2"/>
  <c r="AM38" i="2"/>
  <c r="AN37" i="2"/>
  <c r="AM37" i="2"/>
  <c r="AO37" i="2"/>
  <c r="AN36" i="2"/>
  <c r="AO36" i="2" s="1"/>
  <c r="AM36" i="2"/>
  <c r="AN35" i="2"/>
  <c r="AM35" i="2"/>
  <c r="AO35" i="2"/>
  <c r="AN34" i="2"/>
  <c r="AO34" i="2" s="1"/>
  <c r="AM34" i="2"/>
  <c r="AN33" i="2"/>
  <c r="AO33" i="2" s="1"/>
  <c r="AM33" i="2"/>
  <c r="AN32" i="2"/>
  <c r="AM32" i="2"/>
  <c r="AO32" i="2" s="1"/>
  <c r="AN31" i="2"/>
  <c r="AO31" i="2" s="1"/>
  <c r="AM31" i="2"/>
  <c r="AO38" i="2"/>
  <c r="J106" i="9"/>
  <c r="J109" i="9"/>
  <c r="J112" i="9"/>
  <c r="J115" i="9"/>
  <c r="J118" i="9"/>
  <c r="J121" i="9"/>
  <c r="J124" i="9"/>
  <c r="J107" i="9"/>
  <c r="J110" i="9"/>
  <c r="J113" i="9"/>
  <c r="J116" i="9"/>
  <c r="J119" i="9"/>
  <c r="J122" i="9"/>
  <c r="J125" i="9"/>
  <c r="J63" i="2"/>
  <c r="T59" i="12"/>
  <c r="T58" i="12"/>
  <c r="D55" i="12"/>
  <c r="E55" i="12"/>
  <c r="F55" i="12"/>
  <c r="G55" i="12"/>
  <c r="H55" i="12"/>
  <c r="C55" i="12"/>
  <c r="T42" i="12"/>
  <c r="T41" i="12"/>
  <c r="D43" i="12"/>
  <c r="C43" i="12"/>
  <c r="D36" i="12"/>
  <c r="C36" i="12"/>
  <c r="D77" i="1"/>
  <c r="D78" i="1"/>
  <c r="D79" i="1"/>
  <c r="D80" i="1"/>
  <c r="D81" i="1"/>
  <c r="D82" i="1"/>
  <c r="J77" i="1"/>
  <c r="J78" i="1"/>
  <c r="J79" i="1"/>
  <c r="J80" i="1"/>
  <c r="J81" i="1"/>
  <c r="J82" i="1"/>
  <c r="J83" i="1"/>
  <c r="J84" i="1"/>
  <c r="J85" i="1"/>
  <c r="I76" i="1"/>
  <c r="I86" i="1" s="1"/>
  <c r="V34" i="1"/>
  <c r="R35" i="1"/>
  <c r="C71" i="1"/>
  <c r="D71" i="1"/>
  <c r="E71" i="1"/>
  <c r="F71" i="1"/>
  <c r="G71" i="1"/>
  <c r="H71" i="1"/>
  <c r="I71" i="1"/>
  <c r="J71" i="1"/>
  <c r="K71" i="1"/>
  <c r="L71" i="1"/>
  <c r="M71" i="1"/>
  <c r="N71" i="1"/>
  <c r="O71" i="1"/>
  <c r="P71" i="1"/>
  <c r="Q71" i="1"/>
  <c r="R71" i="1"/>
  <c r="B71" i="1"/>
  <c r="V33" i="1"/>
  <c r="F35" i="1"/>
  <c r="G35" i="1"/>
  <c r="H35" i="1"/>
  <c r="I35" i="1"/>
  <c r="J35" i="1"/>
  <c r="K35" i="1"/>
  <c r="L35" i="1"/>
  <c r="M35" i="1"/>
  <c r="N35" i="1"/>
  <c r="O35" i="1"/>
  <c r="P35" i="1"/>
  <c r="Q35" i="1"/>
  <c r="E35" i="1"/>
  <c r="C76" i="1"/>
  <c r="C83" i="1" s="1"/>
  <c r="J75" i="1"/>
  <c r="D75" i="1"/>
  <c r="H76" i="1"/>
  <c r="H86" i="1" s="1"/>
  <c r="R38" i="1"/>
  <c r="Y44" i="1"/>
  <c r="B76" i="1"/>
  <c r="D76" i="1" s="1"/>
  <c r="C54" i="1"/>
  <c r="D54" i="1"/>
  <c r="E54" i="1"/>
  <c r="F54" i="1"/>
  <c r="G54" i="1"/>
  <c r="H54" i="1"/>
  <c r="I54" i="1"/>
  <c r="J54" i="1"/>
  <c r="K54" i="1"/>
  <c r="L54" i="1"/>
  <c r="M54" i="1"/>
  <c r="N54" i="1"/>
  <c r="O54" i="1"/>
  <c r="P54" i="1"/>
  <c r="Q54" i="1"/>
  <c r="B54" i="1"/>
  <c r="R54" i="1"/>
  <c r="B83" i="1"/>
  <c r="P95" i="9"/>
  <c r="K95" i="9"/>
  <c r="R39" i="1"/>
  <c r="Q91" i="9"/>
  <c r="Q92" i="9"/>
  <c r="Q93" i="9"/>
  <c r="Q94" i="9"/>
  <c r="Q95" i="9"/>
  <c r="Q90" i="9"/>
  <c r="O95" i="9"/>
  <c r="N95" i="9"/>
  <c r="M95" i="9"/>
  <c r="L95" i="9"/>
  <c r="O94" i="9"/>
  <c r="N94" i="9"/>
  <c r="M94" i="9"/>
  <c r="L94" i="9"/>
  <c r="O93" i="9"/>
  <c r="N93" i="9"/>
  <c r="M93" i="9"/>
  <c r="L93" i="9"/>
  <c r="O92" i="9"/>
  <c r="N92" i="9"/>
  <c r="M92" i="9"/>
  <c r="L92" i="9"/>
  <c r="O91" i="9"/>
  <c r="N91" i="9"/>
  <c r="M91" i="9"/>
  <c r="L91" i="9"/>
  <c r="O90" i="9"/>
  <c r="N90" i="9"/>
  <c r="M90" i="9"/>
  <c r="L90" i="9"/>
  <c r="B30" i="6"/>
  <c r="C30" i="6"/>
  <c r="D30" i="6"/>
  <c r="E30" i="6"/>
  <c r="F30" i="6"/>
  <c r="E36" i="12"/>
  <c r="F36" i="12"/>
  <c r="G36" i="12"/>
  <c r="H36" i="12"/>
  <c r="I36" i="12"/>
  <c r="J36" i="12"/>
  <c r="K36" i="12"/>
  <c r="O42" i="9"/>
  <c r="O41" i="9"/>
  <c r="M34" i="12"/>
  <c r="L34" i="12"/>
  <c r="R42" i="9"/>
  <c r="R41" i="9"/>
  <c r="N42" i="9"/>
  <c r="N41" i="9"/>
  <c r="L41" i="9"/>
  <c r="T42" i="9"/>
  <c r="T41" i="9"/>
  <c r="N13" i="9"/>
  <c r="O13" i="9"/>
  <c r="P13" i="9"/>
  <c r="Q13" i="9"/>
  <c r="M13" i="9"/>
  <c r="N12" i="9"/>
  <c r="O12" i="9"/>
  <c r="P12" i="9"/>
  <c r="Q12" i="9"/>
  <c r="M12" i="9"/>
  <c r="K7" i="9"/>
  <c r="L7" i="9"/>
  <c r="M7" i="9"/>
  <c r="N7" i="9"/>
  <c r="O7" i="9"/>
  <c r="P7" i="9"/>
  <c r="Q7" i="9"/>
  <c r="R7" i="9"/>
  <c r="J7" i="9"/>
  <c r="R11" i="9"/>
  <c r="R13" i="9"/>
  <c r="R10" i="9"/>
  <c r="R12" i="9"/>
  <c r="R17" i="9"/>
  <c r="D60" i="12"/>
  <c r="E60" i="12"/>
  <c r="F60" i="12"/>
  <c r="G60" i="12"/>
  <c r="H60" i="12"/>
  <c r="I60" i="12"/>
  <c r="J60" i="12"/>
  <c r="K60" i="12"/>
  <c r="C60" i="12"/>
  <c r="D41" i="12"/>
  <c r="E41" i="12"/>
  <c r="F41" i="12"/>
  <c r="G41" i="12"/>
  <c r="H41" i="12"/>
  <c r="I41" i="12"/>
  <c r="J41" i="12"/>
  <c r="K41" i="12"/>
  <c r="C41" i="12"/>
  <c r="L32" i="12"/>
  <c r="D62" i="12"/>
  <c r="E62" i="12"/>
  <c r="F62" i="12"/>
  <c r="G62" i="12"/>
  <c r="H62" i="12"/>
  <c r="I62" i="12"/>
  <c r="J62" i="12"/>
  <c r="K62" i="12"/>
  <c r="C62" i="12"/>
  <c r="E43" i="12"/>
  <c r="F43" i="12"/>
  <c r="G43" i="12"/>
  <c r="H43" i="12"/>
  <c r="I43" i="12"/>
  <c r="J43" i="12"/>
  <c r="K43" i="12"/>
  <c r="L29" i="12"/>
  <c r="M29" i="12"/>
  <c r="L30" i="12"/>
  <c r="M30" i="12"/>
  <c r="L31" i="12"/>
  <c r="M31" i="12"/>
  <c r="C32" i="12"/>
  <c r="D32" i="12"/>
  <c r="E32" i="12"/>
  <c r="F32" i="12"/>
  <c r="G32" i="12"/>
  <c r="H32" i="12"/>
  <c r="I32" i="12"/>
  <c r="J32" i="12"/>
  <c r="K32" i="12"/>
  <c r="C33" i="12"/>
  <c r="D33" i="12"/>
  <c r="E33" i="12"/>
  <c r="F33" i="12"/>
  <c r="G33" i="12"/>
  <c r="H33" i="12"/>
  <c r="I33" i="12"/>
  <c r="J33" i="12"/>
  <c r="K33" i="12"/>
  <c r="L35" i="12"/>
  <c r="M35" i="12"/>
  <c r="L38" i="12"/>
  <c r="M38" i="12"/>
  <c r="L39" i="12"/>
  <c r="M39" i="12"/>
  <c r="C40" i="12"/>
  <c r="D40" i="12"/>
  <c r="E40" i="12"/>
  <c r="F40" i="12"/>
  <c r="G40" i="12"/>
  <c r="H40" i="12"/>
  <c r="I40" i="12"/>
  <c r="J40" i="12"/>
  <c r="K40" i="12"/>
  <c r="L42" i="12"/>
  <c r="M42" i="12"/>
  <c r="L48" i="12"/>
  <c r="M48" i="12"/>
  <c r="L49" i="12"/>
  <c r="M49" i="12"/>
  <c r="L50" i="12"/>
  <c r="M50" i="12"/>
  <c r="C51" i="12"/>
  <c r="D51" i="12"/>
  <c r="E51" i="12"/>
  <c r="F51" i="12"/>
  <c r="G51" i="12"/>
  <c r="H51" i="12"/>
  <c r="I51" i="12"/>
  <c r="J51" i="12"/>
  <c r="K51" i="12"/>
  <c r="C52" i="12"/>
  <c r="D52" i="12"/>
  <c r="E52" i="12"/>
  <c r="F52" i="12"/>
  <c r="G52" i="12"/>
  <c r="H52" i="12"/>
  <c r="I52" i="12"/>
  <c r="J52" i="12"/>
  <c r="K52" i="12"/>
  <c r="L54" i="12"/>
  <c r="M54" i="12"/>
  <c r="I55" i="12"/>
  <c r="J55" i="12"/>
  <c r="K55" i="12"/>
  <c r="L57" i="12"/>
  <c r="M57" i="12"/>
  <c r="L58" i="12"/>
  <c r="M58" i="12"/>
  <c r="C59" i="12"/>
  <c r="D59" i="12"/>
  <c r="E59" i="12"/>
  <c r="F59" i="12"/>
  <c r="G59" i="12"/>
  <c r="H59" i="12"/>
  <c r="I59" i="12"/>
  <c r="J59" i="12"/>
  <c r="K59" i="12"/>
  <c r="L61" i="12"/>
  <c r="M61" i="12"/>
  <c r="K41" i="9"/>
  <c r="M41" i="9"/>
  <c r="Q41" i="9"/>
  <c r="P41" i="9"/>
  <c r="S41" i="9"/>
  <c r="K42" i="9"/>
  <c r="L42" i="9"/>
  <c r="M42" i="9"/>
  <c r="Q42" i="9"/>
  <c r="P42" i="9"/>
  <c r="S42" i="9"/>
  <c r="K17" i="9"/>
  <c r="L17" i="9"/>
  <c r="M17" i="9"/>
  <c r="N17" i="9"/>
  <c r="O17" i="9"/>
  <c r="P17" i="9"/>
  <c r="Q17" i="9"/>
  <c r="J17" i="9"/>
  <c r="J22" i="6"/>
  <c r="K22" i="6"/>
  <c r="L22" i="6"/>
  <c r="M22" i="6"/>
  <c r="I22" i="6"/>
  <c r="K49" i="2"/>
  <c r="K50" i="2"/>
  <c r="K51" i="2"/>
  <c r="K52" i="2"/>
  <c r="K53" i="2"/>
  <c r="K54" i="2"/>
  <c r="K55" i="2"/>
  <c r="K56" i="2"/>
  <c r="K57" i="2"/>
  <c r="K58" i="2"/>
  <c r="K59" i="2"/>
  <c r="K60" i="2"/>
  <c r="K61" i="2"/>
  <c r="K62" i="2"/>
  <c r="K48" i="2"/>
  <c r="Q22" i="2"/>
  <c r="Q21" i="2"/>
  <c r="Q20" i="2"/>
  <c r="Q19" i="2"/>
  <c r="Q18" i="2"/>
  <c r="Q17" i="2"/>
  <c r="Q16" i="2"/>
  <c r="Q15" i="2"/>
  <c r="Q13" i="2"/>
  <c r="Q12" i="2"/>
  <c r="Q11" i="2"/>
  <c r="Q9" i="2"/>
  <c r="Q8" i="2"/>
  <c r="Q7" i="2"/>
  <c r="Q6" i="2"/>
  <c r="M22" i="2"/>
  <c r="M21" i="2"/>
  <c r="M20" i="2"/>
  <c r="M19" i="2"/>
  <c r="M18" i="2"/>
  <c r="M17" i="2"/>
  <c r="M16" i="2"/>
  <c r="M15" i="2"/>
  <c r="M13" i="2"/>
  <c r="M12" i="2"/>
  <c r="M11" i="2"/>
  <c r="M9" i="2"/>
  <c r="M8" i="2"/>
  <c r="M7" i="2"/>
  <c r="M6" i="2"/>
  <c r="I22" i="2"/>
  <c r="I21" i="2"/>
  <c r="I20" i="2"/>
  <c r="I19" i="2"/>
  <c r="I18" i="2"/>
  <c r="I17" i="2"/>
  <c r="I16" i="2"/>
  <c r="I15" i="2"/>
  <c r="I14" i="2"/>
  <c r="I13" i="2"/>
  <c r="I12" i="2"/>
  <c r="I11" i="2"/>
  <c r="I9" i="2"/>
  <c r="I8" i="2"/>
  <c r="I7" i="2"/>
  <c r="I6" i="2"/>
  <c r="E22" i="2"/>
  <c r="E21" i="2"/>
  <c r="E20" i="2"/>
  <c r="E19" i="2"/>
  <c r="E18" i="2"/>
  <c r="E17" i="2"/>
  <c r="E16" i="2"/>
  <c r="E15" i="2"/>
  <c r="E14" i="2"/>
  <c r="E13" i="2"/>
  <c r="E12" i="2"/>
  <c r="E11" i="2"/>
  <c r="E9" i="2"/>
  <c r="E8" i="2"/>
  <c r="E7" i="2"/>
  <c r="E6" i="2"/>
  <c r="BM22" i="2"/>
  <c r="BM21" i="2"/>
  <c r="BM20" i="2"/>
  <c r="BM19" i="2"/>
  <c r="BM17" i="2"/>
  <c r="BM16" i="2"/>
  <c r="BM15" i="2"/>
  <c r="BM14" i="2"/>
  <c r="BM13" i="2"/>
  <c r="BM12" i="2"/>
  <c r="BM11" i="2"/>
  <c r="BM10" i="2"/>
  <c r="BM9" i="2"/>
  <c r="BM7" i="2"/>
  <c r="BM6" i="2"/>
  <c r="BI22" i="2"/>
  <c r="BI21" i="2"/>
  <c r="BI20" i="2"/>
  <c r="BI19" i="2"/>
  <c r="BI17" i="2"/>
  <c r="BI16" i="2"/>
  <c r="BI15" i="2"/>
  <c r="BI14" i="2"/>
  <c r="BI13" i="2"/>
  <c r="BI12" i="2"/>
  <c r="BI11" i="2"/>
  <c r="BI10" i="2"/>
  <c r="BI9" i="2"/>
  <c r="BI7" i="2"/>
  <c r="BI6" i="2"/>
  <c r="BE22" i="2"/>
  <c r="BE21" i="2"/>
  <c r="BE20" i="2"/>
  <c r="BE19" i="2"/>
  <c r="BE17" i="2"/>
  <c r="BE16" i="2"/>
  <c r="BE15" i="2"/>
  <c r="BE14" i="2"/>
  <c r="BE13" i="2"/>
  <c r="BE12" i="2"/>
  <c r="BE11" i="2"/>
  <c r="BE10" i="2"/>
  <c r="BE9" i="2"/>
  <c r="BE7" i="2"/>
  <c r="BE6" i="2"/>
  <c r="BA22" i="2"/>
  <c r="BA21" i="2"/>
  <c r="BA20" i="2"/>
  <c r="BA19" i="2"/>
  <c r="BA17" i="2"/>
  <c r="BA16" i="2"/>
  <c r="BA15" i="2"/>
  <c r="BA14" i="2"/>
  <c r="BA13" i="2"/>
  <c r="BA12" i="2"/>
  <c r="BA11" i="2"/>
  <c r="BA10" i="2"/>
  <c r="BA9" i="2"/>
  <c r="BA7" i="2"/>
  <c r="BA6" i="2"/>
  <c r="AW22" i="2"/>
  <c r="AW21" i="2"/>
  <c r="AW20" i="2"/>
  <c r="AW19" i="2"/>
  <c r="AW18" i="2"/>
  <c r="AW17" i="2"/>
  <c r="AW16" i="2"/>
  <c r="AW15" i="2"/>
  <c r="AW14" i="2"/>
  <c r="AW13" i="2"/>
  <c r="AW12" i="2"/>
  <c r="AW11" i="2"/>
  <c r="AW10" i="2"/>
  <c r="AW9" i="2"/>
  <c r="AW7" i="2"/>
  <c r="AW6" i="2"/>
  <c r="AS22" i="2"/>
  <c r="AS21" i="2"/>
  <c r="AS20" i="2"/>
  <c r="AS19" i="2"/>
  <c r="AS18" i="2"/>
  <c r="AS17" i="2"/>
  <c r="AS16" i="2"/>
  <c r="AS15" i="2"/>
  <c r="AS14" i="2"/>
  <c r="AS13" i="2"/>
  <c r="AS12" i="2"/>
  <c r="AS11" i="2"/>
  <c r="AS10" i="2"/>
  <c r="AS9" i="2"/>
  <c r="AS7" i="2"/>
  <c r="AS6" i="2"/>
  <c r="AO22" i="2"/>
  <c r="AO21" i="2"/>
  <c r="AO20" i="2"/>
  <c r="AO19" i="2"/>
  <c r="AO17" i="2"/>
  <c r="AO16" i="2"/>
  <c r="AO15" i="2"/>
  <c r="AO14" i="2"/>
  <c r="AO13" i="2"/>
  <c r="AO12" i="2"/>
  <c r="AO11" i="2"/>
  <c r="AO10" i="2"/>
  <c r="AO9" i="2"/>
  <c r="AO7" i="2"/>
  <c r="AO6" i="2"/>
  <c r="AK22" i="2"/>
  <c r="AK21" i="2"/>
  <c r="AK20" i="2"/>
  <c r="AK19" i="2"/>
  <c r="AK17" i="2"/>
  <c r="AK16" i="2"/>
  <c r="AK15" i="2"/>
  <c r="AK14" i="2"/>
  <c r="AK13" i="2"/>
  <c r="AK12" i="2"/>
  <c r="AK11" i="2"/>
  <c r="AK10" i="2"/>
  <c r="AK9" i="2"/>
  <c r="AK8" i="2"/>
  <c r="AK7" i="2"/>
  <c r="AK6" i="2"/>
  <c r="AG22" i="2"/>
  <c r="AG21" i="2"/>
  <c r="AG20" i="2"/>
  <c r="AG19" i="2"/>
  <c r="AG17" i="2"/>
  <c r="AG16" i="2"/>
  <c r="AG15" i="2"/>
  <c r="AG14" i="2"/>
  <c r="AG13" i="2"/>
  <c r="AG12" i="2"/>
  <c r="AG11" i="2"/>
  <c r="AG10" i="2"/>
  <c r="AG9" i="2"/>
  <c r="AG8" i="2"/>
  <c r="AG7" i="2"/>
  <c r="AG6" i="2"/>
  <c r="AC22" i="2"/>
  <c r="AC21" i="2"/>
  <c r="AC20" i="2"/>
  <c r="AC19" i="2"/>
  <c r="AC18" i="2"/>
  <c r="AC17" i="2"/>
  <c r="AC16" i="2"/>
  <c r="AC15" i="2"/>
  <c r="AC14" i="2"/>
  <c r="AC13" i="2"/>
  <c r="AC12" i="2"/>
  <c r="AC11" i="2"/>
  <c r="AC10" i="2"/>
  <c r="AC9" i="2"/>
  <c r="AC8" i="2"/>
  <c r="AC7" i="2"/>
  <c r="AC6" i="2"/>
  <c r="Y22" i="2"/>
  <c r="Y21" i="2"/>
  <c r="Y20" i="2"/>
  <c r="Y19" i="2"/>
  <c r="Y18" i="2"/>
  <c r="Y17" i="2"/>
  <c r="Y16" i="2"/>
  <c r="Y15" i="2"/>
  <c r="Y14" i="2"/>
  <c r="Y13" i="2"/>
  <c r="Y12" i="2"/>
  <c r="Y11" i="2"/>
  <c r="Y10" i="2"/>
  <c r="Y9" i="2"/>
  <c r="Y8" i="2"/>
  <c r="Y7" i="2"/>
  <c r="Y6" i="2"/>
  <c r="AO45" i="2" l="1"/>
  <c r="AO47" i="2"/>
  <c r="AO50" i="2"/>
  <c r="AO48" i="2"/>
  <c r="AO42" i="2"/>
  <c r="AP50" i="2" s="1"/>
  <c r="AO39" i="2"/>
  <c r="K63" i="2"/>
  <c r="W19" i="1"/>
  <c r="W10" i="1"/>
  <c r="W11" i="1"/>
  <c r="W18" i="1"/>
  <c r="J76" i="1"/>
  <c r="AP40" i="2"/>
  <c r="C8" i="12"/>
  <c r="C11" i="12"/>
  <c r="M36" i="12"/>
  <c r="L43" i="12"/>
  <c r="L62" i="12"/>
  <c r="L36" i="12"/>
  <c r="M59" i="12"/>
  <c r="M55" i="12"/>
  <c r="L59" i="12"/>
  <c r="L40" i="12"/>
  <c r="M43" i="12"/>
  <c r="L51" i="12"/>
  <c r="M40" i="12"/>
  <c r="M32" i="12"/>
  <c r="L55" i="12"/>
  <c r="M62" i="12"/>
  <c r="M51" i="12"/>
  <c r="U23" i="1"/>
  <c r="T23" i="1"/>
  <c r="AO51" i="2" l="1"/>
</calcChain>
</file>

<file path=xl/sharedStrings.xml><?xml version="1.0" encoding="utf-8"?>
<sst xmlns="http://schemas.openxmlformats.org/spreadsheetml/2006/main" count="1221" uniqueCount="552">
  <si>
    <t>D</t>
  </si>
  <si>
    <t>BW</t>
  </si>
  <si>
    <t>BY</t>
  </si>
  <si>
    <t>BE</t>
  </si>
  <si>
    <t>BB</t>
  </si>
  <si>
    <t>HB</t>
  </si>
  <si>
    <t>HH</t>
  </si>
  <si>
    <t>HE</t>
  </si>
  <si>
    <t>MV</t>
  </si>
  <si>
    <t>NI</t>
  </si>
  <si>
    <t>NW</t>
  </si>
  <si>
    <t>RP</t>
  </si>
  <si>
    <t>SL</t>
  </si>
  <si>
    <t>SN</t>
  </si>
  <si>
    <t>ST</t>
  </si>
  <si>
    <t>SH</t>
  </si>
  <si>
    <t>TH</t>
  </si>
  <si>
    <t>17/18</t>
  </si>
  <si>
    <t>16/17</t>
  </si>
  <si>
    <t>15/16</t>
  </si>
  <si>
    <t>14/15</t>
  </si>
  <si>
    <t>13/14</t>
  </si>
  <si>
    <t>12/13</t>
  </si>
  <si>
    <t>11/12</t>
  </si>
  <si>
    <t>10/11</t>
  </si>
  <si>
    <t>02/03</t>
  </si>
  <si>
    <t>04/05</t>
  </si>
  <si>
    <t>05/06</t>
  </si>
  <si>
    <t>06/07</t>
  </si>
  <si>
    <t>07/08</t>
  </si>
  <si>
    <t>08/09</t>
  </si>
  <si>
    <t>09/10</t>
  </si>
  <si>
    <t>03/04</t>
  </si>
  <si>
    <t>Abiturienten</t>
  </si>
  <si>
    <t xml:space="preserve">Anmerkungen: </t>
  </si>
  <si>
    <t>Die Schülerzahlen in der NRW-Statistik (QUA-LIS NRW: Zentralabitur an Gymnasien und Gesamtschulen - Ergebnisse xxxx)</t>
  </si>
  <si>
    <t>sind niedriger als in der KMK-Statistik "Übersicht der belegten Grund- und Leistungskurse in der gymnasialen Oberstufe xxxx"</t>
  </si>
  <si>
    <t>w</t>
  </si>
  <si>
    <t>m</t>
  </si>
  <si>
    <t>gesamt</t>
  </si>
  <si>
    <t>Wert aus 2005</t>
  </si>
  <si>
    <t>Belegte Kurse in der gymnasialen Oberstufe der allgemeinbildenden Gymnasien und Integrierten Gesamtschulen</t>
  </si>
  <si>
    <t xml:space="preserve">Schüler im Lk Sport </t>
  </si>
  <si>
    <t>Zahlen entnommen der jährlichen Statistik: Sekretariat der Ständigen Konferenz der Kultusminister der Länder in der Bundesrepublik Deutschland (2002 ff)</t>
  </si>
  <si>
    <t>Land</t>
  </si>
  <si>
    <t>Länderanteil %</t>
  </si>
  <si>
    <t>MW</t>
  </si>
  <si>
    <t>MWABW</t>
  </si>
  <si>
    <t>Grund ist die verschiedene Datenbasis:  KMK - 'Kurszahlen Q2 NRW'  und NRW -  'Abiturienten'.</t>
  </si>
  <si>
    <t>Schüler Lk Sport Q2</t>
  </si>
  <si>
    <t>Musik</t>
  </si>
  <si>
    <t>Kunst</t>
  </si>
  <si>
    <t>Sport</t>
  </si>
  <si>
    <t>Rel</t>
  </si>
  <si>
    <t>Ethik/Phil</t>
  </si>
  <si>
    <t>Sonstige</t>
  </si>
  <si>
    <t>Auch die Entwicklung über die Jahre zeigt nur, dass es einen leichten Trend Richtung bessere Noten gibt. Das sagt erstmal nichts darüber, ob das Abitur selbst "schwerer" oder "leichter" geworden ist. Platt gesagt: Wenn die Durchschnittsnoten im großen und ganzen gleich bleiben, kann man das verschieden interpretieren:</t>
  </si>
  <si>
    <t>Interpretation 1: Die Anforderungen sind gleich geblieben.</t>
  </si>
  <si>
    <t>Interpretation 2: Die Schüler sind im Schnitt (weil auch so viele Abitur machen) "schlechter" geworden - da aber auch weniger verlangt wird, schreiben sie im Schnitt noch immer ungefähr die gleichen Noten.</t>
  </si>
  <si>
    <t>Interpretation 3: Die Anforderungen sind gestiegen - aber z.B. durch einen verbesserten Unterricht und entsprechenden Ehrgeiz konnten die Schülerinnen und Schüler mithalten.</t>
  </si>
  <si>
    <t>Wer von Noteninflation spricht, geht meist von Interpretation 2 aus: Weniger leistungsfähige Schüler machen heute ein lascheres Abitur - und kommen so auf gute Noten. Doch beweisen lässt sich das kaum, da sich die Anforderungen objektiv schwer vergleichen lassen. Denn heute werden zum Teil ja andere Kompetenzen gefordert und für relevanter erachtet als früher.</t>
  </si>
  <si>
    <t>Wird das Abi wirklich immer leichter?</t>
  </si>
  <si>
    <t>Gabor Paal</t>
  </si>
  <si>
    <t>https://www.swr.de/swr2/wissen/Mythos-noteninflation,article-swr-20160.html</t>
  </si>
  <si>
    <t>Doppelabitur G8/G9</t>
  </si>
  <si>
    <t>Berechnung Note in Pkte: 17-(3xNote)</t>
  </si>
  <si>
    <t>Prüf La</t>
  </si>
  <si>
    <t>Prüf Spiel</t>
  </si>
  <si>
    <t>Prüf Ausdauer</t>
  </si>
  <si>
    <t>18/19</t>
  </si>
  <si>
    <t>Prüflinge</t>
  </si>
  <si>
    <t>LK Sp weiblich</t>
  </si>
  <si>
    <t>NIAbinote</t>
  </si>
  <si>
    <t>NI Abi LK</t>
  </si>
  <si>
    <t>NI LkSp</t>
  </si>
  <si>
    <t>Praxisnote</t>
  </si>
  <si>
    <t>Klausurnote</t>
  </si>
  <si>
    <t>Abiturnote</t>
  </si>
  <si>
    <t>MW Note alle LK</t>
  </si>
  <si>
    <t>MW Abiturnote</t>
  </si>
  <si>
    <t>MW Note LK Sport</t>
  </si>
  <si>
    <t>Abiturienten LK Sport</t>
  </si>
  <si>
    <t>LK Sp männlich</t>
  </si>
  <si>
    <t>2013 (n=20)</t>
  </si>
  <si>
    <t>2014 (n=22)</t>
  </si>
  <si>
    <t>MW Note LK Sport männl</t>
  </si>
  <si>
    <t>MW Note LK Sport weibl</t>
  </si>
  <si>
    <t>% der Abiturienten mit LK Sport</t>
  </si>
  <si>
    <t>BYAbinote</t>
  </si>
  <si>
    <t>BYAbiLK</t>
  </si>
  <si>
    <t xml:space="preserve">wg des Doppelabiturs G8/G9 (2010: HH; 2011: BY, NI; 2012: BW; 2013: HE, NW; 2016: RP, SH) sind die Abiturientenzahlen in diesen Jahren höher als im langfristigen Trend. </t>
  </si>
  <si>
    <t>MW Schülerinnen</t>
  </si>
  <si>
    <t>MW Schüler</t>
  </si>
  <si>
    <t>BYAbiLkSp</t>
  </si>
  <si>
    <t>Daten nach Mitteilung StMUK v. 11.11.2019</t>
  </si>
  <si>
    <t>Daten nach Auskunft Staatsmin f Unterricht und Kultus v. 8.11.2019</t>
  </si>
  <si>
    <t>Daten umgerechnet nach Niedersächsisches Kultusministerium (nibis.de)</t>
  </si>
  <si>
    <t>Daten aus Niedersächsisches Kultusministerium (nibis.de)</t>
  </si>
  <si>
    <t>Daten aus Schulministerium NRW (qua-lis.nrw.de)</t>
  </si>
  <si>
    <t>MW 2011-2019</t>
  </si>
  <si>
    <t>Abitur</t>
  </si>
  <si>
    <t>Bayern</t>
  </si>
  <si>
    <t>Nordrhein-Westfalen</t>
  </si>
  <si>
    <t xml:space="preserve">   LkSp</t>
  </si>
  <si>
    <t xml:space="preserve">    LkSp</t>
  </si>
  <si>
    <t>Daten umgerechnet nach KMK (2018/19 Fortschreibung aus 2017)</t>
  </si>
  <si>
    <t>alle LK</t>
  </si>
  <si>
    <t>LK D</t>
  </si>
  <si>
    <t>LK Ma</t>
  </si>
  <si>
    <t>LK Ge</t>
  </si>
  <si>
    <t>Daten nach QUA-LIS NRW: Zentralabitur an Gymnasien und Gesamtschulen 20xx</t>
  </si>
  <si>
    <t xml:space="preserve">1 In die Abiturdurchschnittsnote gehen Leistungen aus der Abiturprüfung und aus anrechenbaren Grund- und Leistungskursen der Qualifikationsphase ein. </t>
  </si>
  <si>
    <t xml:space="preserve">I </t>
  </si>
  <si>
    <t>II</t>
  </si>
  <si>
    <t>III</t>
  </si>
  <si>
    <t>Daten zu BY ab 2011 nach Auskunft des Bayerischen Staatsministeriums für Unterricht und Kultus</t>
  </si>
  <si>
    <t>Die Mittelwertabweichung ist ein Maß für die Streuung der Werte um den Durchschnittswert.  Je größer der Wert, umso stärker weichen die Noten im Schnitt nach oben und unten vom Mittelwert ab.</t>
  </si>
  <si>
    <t>1 ohne BY, SL. Ethik/Pol für BW, BE, HH, MV, NI, NRW, RP</t>
  </si>
  <si>
    <t>Quelle: Sekretariat der Ständigen Konferenz der Kultusminister der Länder in der Bundesrepublik Deutschland IVC/Statistik: Abiturnoten 20xx an Gymnasien, integrierten Gesamtschulen und beruflichen Schulen (Schulhar 20xx/xx). Berlin xx.xx.20xx</t>
  </si>
  <si>
    <t>Anteil Schülerinnen im LK Sport</t>
  </si>
  <si>
    <t>Quelle: KMK-Statistik "Übersicht der belegten Grund- und Leistungskurse in der gymnasialen Oberstufe 20xx". Berlin xx.xx.20xx</t>
  </si>
  <si>
    <t>Vergl 2006/2017</t>
  </si>
  <si>
    <t>SchülerInnen in LkSp</t>
  </si>
  <si>
    <t>Mathematik</t>
  </si>
  <si>
    <t>Sp</t>
  </si>
  <si>
    <t>Biologie</t>
  </si>
  <si>
    <t>Geschichte</t>
  </si>
  <si>
    <t>Deutsch</t>
  </si>
  <si>
    <t>I</t>
  </si>
  <si>
    <t>Englisch</t>
  </si>
  <si>
    <t>M_2011</t>
  </si>
  <si>
    <t>M_2012</t>
  </si>
  <si>
    <t>M_2013</t>
  </si>
  <si>
    <t>M_2014</t>
  </si>
  <si>
    <t>M_2015</t>
  </si>
  <si>
    <t>M_2016</t>
  </si>
  <si>
    <t>M_2017</t>
  </si>
  <si>
    <t>M_2018</t>
  </si>
  <si>
    <t>M_2019</t>
  </si>
  <si>
    <t>Niedersachsen</t>
  </si>
  <si>
    <t>MW alle LK</t>
  </si>
  <si>
    <t>Alle Noten sind die Durchschnittsnoten iin der schriftlichen Abiturprüfung. Ausgenommen die Noten im NRW Leistungsfach Sport, die das Ergebnis der besonderen Fachprüfung im Abitur wiedergeben.</t>
  </si>
  <si>
    <t>Sportabitur BR Köln 2014 (22 Schulen; 374 Schüler)</t>
  </si>
  <si>
    <t>LK Sp männlich in %</t>
  </si>
  <si>
    <t>LK Sp weiblich in %</t>
  </si>
  <si>
    <t>LK Sport in % der Abiturienten</t>
  </si>
  <si>
    <t>Abiturnoten in NRW 2014-2019</t>
  </si>
  <si>
    <t>Aufgabenfelder alle LK NRW 2014-2018</t>
  </si>
  <si>
    <t>Ge</t>
  </si>
  <si>
    <t>Bio</t>
  </si>
  <si>
    <t>Ma</t>
  </si>
  <si>
    <t>Ku</t>
  </si>
  <si>
    <t>En</t>
  </si>
  <si>
    <t>Aufgabenfelder ausgewählte LK NRW 2014-2018</t>
  </si>
  <si>
    <t>Arnsberg</t>
  </si>
  <si>
    <t>Detmold</t>
  </si>
  <si>
    <t>Düsseldorf</t>
  </si>
  <si>
    <t>Köln</t>
  </si>
  <si>
    <t>Münster</t>
  </si>
  <si>
    <t>Schulen NRW  mit Leistungsfach Sport</t>
  </si>
  <si>
    <t>Schulen ges</t>
  </si>
  <si>
    <t>Gymn</t>
  </si>
  <si>
    <t>Gesamtschulen</t>
  </si>
  <si>
    <t>Gymn LkSp</t>
  </si>
  <si>
    <t>Gesamtschule LkSp</t>
  </si>
  <si>
    <t>Gesamt</t>
  </si>
  <si>
    <t>alle Schulen</t>
  </si>
  <si>
    <t>% Gymnasien (n=625)</t>
  </si>
  <si>
    <t>% Gesamtschulen (n=346)</t>
  </si>
  <si>
    <t>% Gymnasien mit LkSp(n=128)</t>
  </si>
  <si>
    <t>% Gesamtschulen mit LkSp (n=59)</t>
  </si>
  <si>
    <t>Schulen mit Lk Sp</t>
  </si>
  <si>
    <t>LK E</t>
  </si>
  <si>
    <t>LK Bio</t>
  </si>
  <si>
    <t>LK Ek</t>
  </si>
  <si>
    <t>Ek</t>
  </si>
  <si>
    <t>Aufgabenfeld I</t>
  </si>
  <si>
    <t>Aufgabenfeld III</t>
  </si>
  <si>
    <t>Aufgabenfeld II</t>
  </si>
  <si>
    <t>LK Sport</t>
  </si>
  <si>
    <t>männl</t>
  </si>
  <si>
    <t>weibl</t>
  </si>
  <si>
    <t>Schüler in  LK Sport</t>
  </si>
  <si>
    <t xml:space="preserve">Quelle: Belegte Kurse in der gymnasialen Oberstufe der allgemeinbildenden Gymnasien und Integrierten Gesamtschulen (KMK 20xx)
</t>
  </si>
  <si>
    <t>Übrige BL</t>
  </si>
  <si>
    <t>NI Zentralabitur an Gymnasien und Gesamtschulen: Ergebnisse in ausgewählten Leistungskursfächern</t>
  </si>
  <si>
    <t>Schüler in Leistungskursen Musik, Kunst, Religion, Ethik/Philosophie, Sport</t>
  </si>
  <si>
    <t>Schüler in Leistungskursen 2006/2017</t>
  </si>
  <si>
    <t xml:space="preserve">(Schülerzahlen lt "Belegungen in Qualifikationsphase 2") </t>
  </si>
  <si>
    <t>Länderanteil</t>
  </si>
  <si>
    <t>Übrige</t>
  </si>
  <si>
    <t>Von 971 Schulen mit gymnasialer Oberstufe bieten 187 Schulen das Leistungsfach Sport an (19,3 %)</t>
  </si>
  <si>
    <t>Steigerung</t>
  </si>
  <si>
    <t>2,5%</t>
  </si>
  <si>
    <t>-3,8 %</t>
  </si>
  <si>
    <t>30,3%</t>
  </si>
  <si>
    <t>38,8%</t>
  </si>
  <si>
    <t>316%</t>
  </si>
  <si>
    <t>In 17/18 ermittelt die KMK 79674 Schüler in der Q2 und 3566 Schüler im Leistungsfach Sport. Nach  NRW-Zahlen sind es in diesem Schuljahr</t>
  </si>
  <si>
    <t xml:space="preserve">75811 Prüflinge im Abitur und 3302 Abiturienten imLK Sport. </t>
  </si>
  <si>
    <t>Die überdurchschnittliche Zunahme der Abiturienten 2013 ist auf den doppelten Abiturjahrgang  an Gymnasien zurückzuführen.</t>
  </si>
  <si>
    <t>Der erste G8-Bildungsgang trifft zusammen mit dem letzten G9-Jahrgang.</t>
  </si>
  <si>
    <t>Anteil Schulen mit LK sport</t>
  </si>
  <si>
    <t xml:space="preserve">Abiturnoten in NRW </t>
  </si>
  <si>
    <t>1 ohne BW.  BY, BB, NI, SL (jährlicher Nachweis fehlt).</t>
  </si>
  <si>
    <t>Ss LkSp</t>
  </si>
  <si>
    <t>5 BL haben  70% Anteil an allen Abiturienten (NW, BW, BY, NI, HE) und erfassen 75 % der LKSp-Schüler</t>
  </si>
  <si>
    <t>LkSp</t>
  </si>
  <si>
    <t>neue BL</t>
  </si>
  <si>
    <t>alte BL</t>
  </si>
  <si>
    <t>Schüler im Leistungsfach Sport - neue Bundesländer</t>
  </si>
  <si>
    <t>LKSp</t>
  </si>
  <si>
    <t>Schüler 18/19</t>
  </si>
  <si>
    <t>%-Anteil</t>
  </si>
  <si>
    <t xml:space="preserve">Abiturnoten 20xx an Gymnasien, Gesamtschulen und berufllichen Schulen. Berlin </t>
  </si>
  <si>
    <t>Die Länderumfrage zu den Abiturnoten wurde aufgrund eines Beschlusses der Kommission für Statistik neu definiert und beinhaltet ab dem Jahr 2006 neben den Absolventen der allgemein bildenden Schularten Gymnasium und integrierte Gesamtschule auch die Absolventen der Fachgymnasien, Fachoberschulen und Berufsoberschulen. Ein Vergleich mit den Vorjahren ist aus diesem Grunde nicht sinnvoll.</t>
  </si>
  <si>
    <t>korrigierte KMK-Daten D (Tabelle B3-R4) wg ergänzter Daten aus Info KM-BY</t>
  </si>
  <si>
    <t>D-LkSp</t>
  </si>
  <si>
    <t>D-Abi</t>
  </si>
  <si>
    <t>Steigerung %</t>
  </si>
  <si>
    <t>%-Anteil LkSp/Abiturienten</t>
  </si>
  <si>
    <t>Schüler im Leistungsfach Sport - alte Bundesländer</t>
  </si>
  <si>
    <t>Anteil Schüler im LkSp/Abiturienten in Deutschland</t>
  </si>
  <si>
    <t>Anteil Schüler im LkSp/Abiturienten in den Bundesländern im Jahr 2018</t>
  </si>
  <si>
    <t>%Länderanteil</t>
  </si>
  <si>
    <t>6,4 % aller Abiturienten machen ihre Abiturprüfung 2018 im Leistungsfach Sport, 2,5 % der Schüler in den neuen BL und 7,3 % der Schüler in den alten Bundesländern</t>
  </si>
  <si>
    <t>Erdkunde</t>
  </si>
  <si>
    <t>NW Abinote</t>
  </si>
  <si>
    <t>NW Abi LK</t>
  </si>
  <si>
    <t>NW Abi LkSp</t>
  </si>
  <si>
    <t>NW Zentralabitur an Gymnasien und Gesamtschulen: Ergebnisse in Leistungskursfächern</t>
  </si>
  <si>
    <t xml:space="preserve">Abiturienten und Schüler im LK Sport in D und den Bundesländern 2018 </t>
  </si>
  <si>
    <t>% Abiturienten</t>
  </si>
  <si>
    <t>% Schüler im LK Sport</t>
  </si>
  <si>
    <t>insg</t>
  </si>
  <si>
    <t>%w</t>
  </si>
  <si>
    <t>%m</t>
  </si>
  <si>
    <t>Alle Fächer</t>
  </si>
  <si>
    <t>Informatik</t>
  </si>
  <si>
    <t>Chemie</t>
  </si>
  <si>
    <t>Physik</t>
  </si>
  <si>
    <t>Sozialwiss</t>
  </si>
  <si>
    <t>Psychologie, Pädagogik</t>
  </si>
  <si>
    <t>Kunst/Gestaltung/Werken</t>
  </si>
  <si>
    <t>1) In Baden-Württemberg kann nicht zwischen den Geschlechtern differenziert werden.</t>
  </si>
  <si>
    <t>Leistungskurse Deutschland Sj 2018/19</t>
  </si>
  <si>
    <t>Leistungskurse Nordrhein-Westfalen Sj 2018/19</t>
  </si>
  <si>
    <t>% w</t>
  </si>
  <si>
    <t xml:space="preserve">Abiturnote in NW in den Leistungsfächern </t>
  </si>
  <si>
    <t>Abiturnote  (MW)</t>
  </si>
  <si>
    <t>MW 2017-2019</t>
  </si>
  <si>
    <t>Leistungsfächer</t>
  </si>
  <si>
    <t>Diff</t>
  </si>
  <si>
    <t>Erziehungswissenschaft</t>
  </si>
  <si>
    <t>Katholische Religionslehre</t>
  </si>
  <si>
    <t>Psychologie</t>
  </si>
  <si>
    <t>Evangelische Religionslehre</t>
  </si>
  <si>
    <t>Philosophie</t>
  </si>
  <si>
    <t>Sozialwissenschaften (inkl. Wirtschaft)</t>
  </si>
  <si>
    <t>Spanisch fortgeführt</t>
  </si>
  <si>
    <t>Technik</t>
  </si>
  <si>
    <t>Ges.</t>
  </si>
  <si>
    <t>% Ges.</t>
  </si>
  <si>
    <t xml:space="preserve">% aller Abiturienten kommen aus den BL NW, BW, BY, NI, HE </t>
  </si>
  <si>
    <t>% aller Schüler LK Sport kommen aus den BL NW, BW, BY, NI, HE</t>
  </si>
  <si>
    <t>Schüler im Leistungsfach Sport - Anteile LK Sportschüler  in den Bundesländern</t>
  </si>
  <si>
    <t>Berechnung  Pkte in Note: (17-Pkte):3</t>
  </si>
  <si>
    <t>Su BW,BY,NI,NW,</t>
  </si>
  <si>
    <t>%gesamt</t>
  </si>
  <si>
    <t>Lks</t>
  </si>
  <si>
    <t>19/20</t>
  </si>
  <si>
    <t>Quell+V21:AJ67e: Sekretariat der Ständigen Konferenz  der Kultusminister in der Bundesrepublik Deutschland IVC/Statistik</t>
  </si>
  <si>
    <t>20/21</t>
  </si>
  <si>
    <t>21/22</t>
  </si>
  <si>
    <r>
      <rPr>
        <b/>
        <sz val="12"/>
        <rFont val="Arial Narrow"/>
        <family val="2"/>
      </rPr>
      <t>Quelle</t>
    </r>
    <r>
      <rPr>
        <sz val="12"/>
        <rFont val="Arial Narrow"/>
        <family val="2"/>
      </rPr>
      <t>: Sekretariat der Ständigen Konferenz der Kultusminister der Länder in der Bundesrepublik Deutschland (2002 ff)</t>
    </r>
  </si>
  <si>
    <t>keine stat. Angabe, Foprtschreibung der letztjährigen statistischen Erhebung</t>
  </si>
  <si>
    <t>Anschriftenverzeichnis der Statistischen Landesämter</t>
  </si>
  <si>
    <t>Statistisches Landesamt Baden-Württemberg</t>
  </si>
  <si>
    <t>Statistisches Amt Mecklenburg-Vorpommern</t>
  </si>
  <si>
    <t>D-70158 Stuttgart</t>
  </si>
  <si>
    <t>Postfach 12 01 35</t>
  </si>
  <si>
    <t>Tel.:</t>
  </si>
  <si>
    <t>0711 / 6 41 – 0</t>
  </si>
  <si>
    <t>D-19018 Schwerin</t>
  </si>
  <si>
    <t>Fax:</t>
  </si>
  <si>
    <t>0711 / 6 41 – 24 40</t>
  </si>
  <si>
    <t>0385 / 5 88 – 0</t>
  </si>
  <si>
    <t>E-Mail:</t>
  </si>
  <si>
    <t xml:space="preserve">auskunftsdienst@stala.bwl.de </t>
  </si>
  <si>
    <t>0385 / 5 88 – 5 69 06</t>
  </si>
  <si>
    <t>Internet:</t>
  </si>
  <si>
    <t>www.statistik-bw.de</t>
  </si>
  <si>
    <t>statistik.auskunft@statistik-mv.de</t>
  </si>
  <si>
    <t>Bayerisches Landesamt für Statistik</t>
  </si>
  <si>
    <t>www.statistik-mv.de</t>
  </si>
  <si>
    <t>und Datenverarbeitung</t>
  </si>
  <si>
    <t>Landesamt für Statistik Niedersachsen</t>
  </si>
  <si>
    <t>D-81532 München</t>
  </si>
  <si>
    <t>Postfach 91 07 64</t>
  </si>
  <si>
    <t>089 / 21 19 – 0</t>
  </si>
  <si>
    <t>D-30427 Hannover</t>
  </si>
  <si>
    <t>089 / 21 19 – 34 10</t>
  </si>
  <si>
    <t>0511 / 98 98 – 0</t>
  </si>
  <si>
    <t xml:space="preserve">schulstatistik@statistik.bayern.de </t>
  </si>
  <si>
    <t>0511 / 98 98 – 42 11</t>
  </si>
  <si>
    <t>www.statistik.bayern.de</t>
  </si>
  <si>
    <t>schulstatistik@statistik.niedersachsen.de</t>
  </si>
  <si>
    <t>Amt für Statistik Berlin-Brandenburg</t>
  </si>
  <si>
    <t>Internet</t>
  </si>
  <si>
    <t>www.statistik.niedersachsen.de</t>
  </si>
  <si>
    <t>Information und Technik Nordrhein-Westfalen</t>
  </si>
  <si>
    <t>Berlin</t>
  </si>
  <si>
    <t>Postfach 10 11 05</t>
  </si>
  <si>
    <t>Alt-Friedrichsfelde 60</t>
  </si>
  <si>
    <t xml:space="preserve">D-40002 Düsseldorf </t>
  </si>
  <si>
    <t>D-10315 Berlin</t>
  </si>
  <si>
    <t>0211 / 94 49 – 01</t>
  </si>
  <si>
    <t>schulen-berlin@statistik-bbb.de</t>
  </si>
  <si>
    <t xml:space="preserve">Fax: </t>
  </si>
  <si>
    <t>0211 / 94 49 – 87 41</t>
  </si>
  <si>
    <t>Brandenburg</t>
  </si>
  <si>
    <t>E-Mail:
Internet:</t>
  </si>
  <si>
    <t>auskunft-schulstatistik@it.nrw.de
www.it.nrw.de</t>
  </si>
  <si>
    <t>Behlertstraße 3a</t>
  </si>
  <si>
    <t>D-14467 Potsdam</t>
  </si>
  <si>
    <t>Statistisches Landesamt Rheinland-Pfalz</t>
  </si>
  <si>
    <t xml:space="preserve">Tel.: </t>
  </si>
  <si>
    <t>0331 / 81 73 – 17 77</t>
  </si>
  <si>
    <t>D-56128 Bad Ems</t>
  </si>
  <si>
    <t>030 / 90 28 – 40 91</t>
  </si>
  <si>
    <t>02603 / 71 – 0</t>
  </si>
  <si>
    <t>schulen-brandenburg@statistik-bbb.de</t>
  </si>
  <si>
    <t xml:space="preserve">02603 / 71 – 19 26 97 </t>
  </si>
  <si>
    <t>www.statistik-berlin-brandenburg.de</t>
  </si>
  <si>
    <t xml:space="preserve">info@statistik.rlp.de </t>
  </si>
  <si>
    <t>Statistisches Landesamt Bremen</t>
  </si>
  <si>
    <t>www.statistik.rlp.de</t>
  </si>
  <si>
    <t>An der Weide 14-16</t>
  </si>
  <si>
    <t>Statistisches Amt Saarland</t>
  </si>
  <si>
    <t>D-28195 Bremen</t>
  </si>
  <si>
    <t>Postfach 10 30 44</t>
  </si>
  <si>
    <t>0421 / 3 61 – 0</t>
  </si>
  <si>
    <t>D-66030 Saarbrücken</t>
  </si>
  <si>
    <t>0421 / 4 96 – 24 90</t>
  </si>
  <si>
    <t>0681 / 5 01 – 59 25</t>
  </si>
  <si>
    <t>bildung@statistik.bremen.de</t>
  </si>
  <si>
    <t xml:space="preserve">Fax:  </t>
  </si>
  <si>
    <t>0681 / 5 01 – 59 15</t>
  </si>
  <si>
    <t>www.statistik.bremen.de</t>
  </si>
  <si>
    <t>schulen.statistik@lzd.saarland.de</t>
  </si>
  <si>
    <t>Statistisches Amt für Hamburg und Schleswig-Holstein</t>
  </si>
  <si>
    <t>Statistisches Landesamt des Freistaates Sachsen</t>
  </si>
  <si>
    <t>Macherstraße 63</t>
  </si>
  <si>
    <t>Hamburg</t>
  </si>
  <si>
    <t>D-01917 Kamenz</t>
  </si>
  <si>
    <t>D-20453 Hamburg</t>
  </si>
  <si>
    <t>03578 / 33 – 0</t>
  </si>
  <si>
    <t>040 / 4 28 31 – 17 66</t>
  </si>
  <si>
    <t>03578 / 33 – 40 99</t>
  </si>
  <si>
    <t xml:space="preserve">040 / 42 73 – 1 17 07 </t>
  </si>
  <si>
    <t>info@statistik.sachsen.de</t>
  </si>
  <si>
    <t>statistik@bsb.hamburg.de</t>
  </si>
  <si>
    <t>www.stla.sachsen.de</t>
  </si>
  <si>
    <t>Schleswig-Holstein</t>
  </si>
  <si>
    <t>Postfach 71 30</t>
  </si>
  <si>
    <t>Statistisches Landesamt Sachsen-Anhalt</t>
  </si>
  <si>
    <t>D-24171 Kiel</t>
  </si>
  <si>
    <t>Postfach 20 11 56</t>
  </si>
  <si>
    <t>0431 / 68 95 – 93 93</t>
  </si>
  <si>
    <t>D-06012 Halle (Saale)</t>
  </si>
  <si>
    <t>0431 / 68 95 – 94 98</t>
  </si>
  <si>
    <t>0345 / 23 18 – 0</t>
  </si>
  <si>
    <t>schulen.ausbildung@statistik-nord.de</t>
  </si>
  <si>
    <t>0345 / 23 18 – 9 20</t>
  </si>
  <si>
    <t>www.statistik-nord.de</t>
  </si>
  <si>
    <t>info@stala.mi.sachsen-anhalt.de</t>
  </si>
  <si>
    <t>Hessisches Statistisches Landesamt</t>
  </si>
  <si>
    <t>www.statistik.sachsen-anhalt.de</t>
  </si>
  <si>
    <t>D-65175 Wiesbaden</t>
  </si>
  <si>
    <t>Thüringer Landesamt für Statistik</t>
  </si>
  <si>
    <t>0611 / 38 02 – 0</t>
  </si>
  <si>
    <t>Postfach 90 01 63</t>
  </si>
  <si>
    <t>0611 / 38 02 – 3 90</t>
  </si>
  <si>
    <t>D- 99104 Erfurt</t>
  </si>
  <si>
    <t>schulen@statistik.hessen.de</t>
  </si>
  <si>
    <t>0361 / 3 77 34 – 0</t>
  </si>
  <si>
    <t>www.statistik.hessen.de</t>
  </si>
  <si>
    <t>0361 / 3 77 34 – 5 02</t>
  </si>
  <si>
    <t xml:space="preserve">auskunft@statistik.thueringen.de </t>
  </si>
  <si>
    <t>www.statistik.thueringen.de</t>
  </si>
  <si>
    <t>Anschriftenverzeichnis der für den Bereich Schulen zuständigen Ministerien und Behörden</t>
  </si>
  <si>
    <t xml:space="preserve">Ständige Konferenz der Kultusminister der Länder </t>
  </si>
  <si>
    <t>in der Bundesrepublik Deutschland</t>
  </si>
  <si>
    <t>Postfach 11 03 42</t>
  </si>
  <si>
    <t>10833 Berlin</t>
  </si>
  <si>
    <t xml:space="preserve">Tel.:          </t>
  </si>
  <si>
    <t>030 / 2 54 18 – 4 99</t>
  </si>
  <si>
    <t xml:space="preserve">Fax.:         </t>
  </si>
  <si>
    <t>030 / 2 54 18 – 4 50</t>
  </si>
  <si>
    <t xml:space="preserve">E-Mail:     </t>
  </si>
  <si>
    <t xml:space="preserve">statistik@kmk.org </t>
  </si>
  <si>
    <t xml:space="preserve">Internet:   </t>
  </si>
  <si>
    <t>www.kmk.org</t>
  </si>
  <si>
    <t xml:space="preserve">Ministerium für Kultus, Jugend und Sport </t>
  </si>
  <si>
    <t>des Landes Baden-Württemberg</t>
  </si>
  <si>
    <t>Niedersächsisches Kultusministerium</t>
  </si>
  <si>
    <t>Postfach 10 34 42</t>
  </si>
  <si>
    <t>Schiffgraben 12</t>
  </si>
  <si>
    <t>D-70029 Stuttgart</t>
  </si>
  <si>
    <t>D-30159 Hannover</t>
  </si>
  <si>
    <t>0711 / 2 79 – 0</t>
  </si>
  <si>
    <t>0511 / 1 20 – 0</t>
  </si>
  <si>
    <t>0711 / 2 79 – 28 10</t>
  </si>
  <si>
    <t>0511 / 1 20 – 74 50</t>
  </si>
  <si>
    <t>poststelle@km.kv.bwl.de</t>
  </si>
  <si>
    <t>poststelle@mk.niedersachsen.de</t>
  </si>
  <si>
    <t>www.km-bw.de</t>
  </si>
  <si>
    <t>www.mk.niedersachsen.de</t>
  </si>
  <si>
    <t>Bayerisches Staatsministerium für Bildung und Kultus,</t>
  </si>
  <si>
    <t xml:space="preserve">Ministerium für Schule und Weiterbildung </t>
  </si>
  <si>
    <t>Wissenschaft und Kunst</t>
  </si>
  <si>
    <t>des Landes Nordrhein-Westfalen</t>
  </si>
  <si>
    <t>D-80327 München</t>
  </si>
  <si>
    <t>D-40190 Düsseldorf</t>
  </si>
  <si>
    <t>089 / 21 86 – 0</t>
  </si>
  <si>
    <t>0211 / 58 67 – 40</t>
  </si>
  <si>
    <t>089 / 21 86 – 28 00</t>
  </si>
  <si>
    <t>0211 / 58 67 – 32 20</t>
  </si>
  <si>
    <t>presse@stmbw.bayern.de</t>
  </si>
  <si>
    <t xml:space="preserve">poststelle@msw.nrw.de </t>
  </si>
  <si>
    <t>www.km.bayern.de</t>
  </si>
  <si>
    <t>www.schulministerium.nrw.de</t>
  </si>
  <si>
    <t xml:space="preserve">Senatsverwaltung für Bildung, Jugend und Wissenschaft            </t>
  </si>
  <si>
    <t>Ministerium für Bildung Rheinland-Pfalz</t>
  </si>
  <si>
    <t>der Stadt Berlin</t>
  </si>
  <si>
    <t>Postfach 32 20</t>
  </si>
  <si>
    <t>Bernhard-Weiß-Straße 6</t>
  </si>
  <si>
    <t>D-55022 Mainz</t>
  </si>
  <si>
    <t>D-10178 Berlin</t>
  </si>
  <si>
    <t>06131 / 16 – 0</t>
  </si>
  <si>
    <t>030 / 9 02 27 – 50 50</t>
  </si>
  <si>
    <t>06131 / 16 – 29 97</t>
  </si>
  <si>
    <t>030 / 9 02 27 – 50 57</t>
  </si>
  <si>
    <t>poststelle@bm.rlp.de</t>
  </si>
  <si>
    <t>post@senbjw.berlin.de</t>
  </si>
  <si>
    <t>bm.rlp.de</t>
  </si>
  <si>
    <t>https://www.berlin.de/sen/bjw/</t>
  </si>
  <si>
    <t>Ministerium für Bildung und Kultur Saarland</t>
  </si>
  <si>
    <t>Ministerium für Bildung, Jugend und Sport</t>
  </si>
  <si>
    <t>Trierer Str. 33</t>
  </si>
  <si>
    <t>des Landes Brandenburg</t>
  </si>
  <si>
    <t>D-66111 Saarbrücken</t>
  </si>
  <si>
    <t>Heinrich-Mann-Allee 107</t>
  </si>
  <si>
    <t>0681 / 5 01 – 74 04</t>
  </si>
  <si>
    <t>D-14437 Potsdam</t>
  </si>
  <si>
    <t>0681 / 5 01 – 75 00</t>
  </si>
  <si>
    <t>0331 / 8 66 – 0</t>
  </si>
  <si>
    <t xml:space="preserve">poststelle@bildung.saarland.de </t>
  </si>
  <si>
    <t>0331 / 8 66 – 35 95</t>
  </si>
  <si>
    <t>www.saarland.de/ministerium_bildung_kultur.htm</t>
  </si>
  <si>
    <t xml:space="preserve">poststelle@mbjs.brandenburg.de </t>
  </si>
  <si>
    <t>www.mbjs.brandenburg.de</t>
  </si>
  <si>
    <t>Sächsisches Staatsministerium für Kultus</t>
  </si>
  <si>
    <t>Postfach 10 09 10</t>
  </si>
  <si>
    <t>Die Senatorin für Kinder und Bildung Bremen</t>
  </si>
  <si>
    <t>D-01079 Dresden</t>
  </si>
  <si>
    <t>Rembertiring 8 - 12</t>
  </si>
  <si>
    <t>0351 / 5 64 – 25 13</t>
  </si>
  <si>
    <t>0351 / 5 64 – 28 86</t>
  </si>
  <si>
    <t>0421 / 3 61 – 1 32 22</t>
  </si>
  <si>
    <t>Kontaktformular</t>
  </si>
  <si>
    <t>0421 / 3 61 – 41 76</t>
  </si>
  <si>
    <t>www.smk.sachsen.de</t>
  </si>
  <si>
    <t>office@bildung.bremen.de</t>
  </si>
  <si>
    <t>www.bildung.bremen.de</t>
  </si>
  <si>
    <t>Ministerium für Bildung des Landes Sachsen-Anhalt</t>
  </si>
  <si>
    <t>Turmschanzenstraße 32</t>
  </si>
  <si>
    <t>Freie Hansestadt Hamburg</t>
  </si>
  <si>
    <t>D-39114 Magdeburg</t>
  </si>
  <si>
    <t>Behörde für Schule und Berufsbildung</t>
  </si>
  <si>
    <t>0391 / 5 67 – 01</t>
  </si>
  <si>
    <t>Hamburger Straße 31</t>
  </si>
  <si>
    <t>0391 / 5 67 – 36 95</t>
  </si>
  <si>
    <t>D-22083 Hamburg</t>
  </si>
  <si>
    <t>Poststelle@min.mb.sachsen-anhalt.de</t>
  </si>
  <si>
    <t>040 / 4 28 28 – 0</t>
  </si>
  <si>
    <t>www.mb.sachsen-anhalt.de</t>
  </si>
  <si>
    <t>webmaster@bsb.hamburg.de</t>
  </si>
  <si>
    <t xml:space="preserve">Internet:    </t>
  </si>
  <si>
    <t>www.hamburg.de/bsb/</t>
  </si>
  <si>
    <t>Ministerium für Schule und Berufsbildung</t>
  </si>
  <si>
    <t>Hessisches Kultusministerium</t>
  </si>
  <si>
    <t>Jensendamm 5</t>
  </si>
  <si>
    <t>Luisenplatz 10</t>
  </si>
  <si>
    <t>D-24103 Kiel</t>
  </si>
  <si>
    <t>D-65185 Wiesbaden</t>
  </si>
  <si>
    <t>0431 / 9 88 –  0</t>
  </si>
  <si>
    <t>0611 / 3 68 – 0</t>
  </si>
  <si>
    <t>0431 / 9 88 –  58 15</t>
  </si>
  <si>
    <t>0611 / 3 68 – 20 99</t>
  </si>
  <si>
    <t>pressestelle@bimi.landsh.de</t>
  </si>
  <si>
    <t>poststelle@kultus.hessen.de</t>
  </si>
  <si>
    <t>www.schleswig-holstein.de/msb</t>
  </si>
  <si>
    <t>www.kultusministerium.hessen.de</t>
  </si>
  <si>
    <t>Thüringer Ministerium für Bildung, Jugend und Sport</t>
  </si>
  <si>
    <t xml:space="preserve">Ministerium für Bildung, Wissenschaft und Kultur </t>
  </si>
  <si>
    <t>Postfach 90 04 63</t>
  </si>
  <si>
    <t>Mecklenburg-Vorpommern</t>
  </si>
  <si>
    <t>D-99107 Erfurt</t>
  </si>
  <si>
    <t>Werderstraße 124</t>
  </si>
  <si>
    <t>0361 / 3 79 – 00</t>
  </si>
  <si>
    <t>D-19055 Schwerin</t>
  </si>
  <si>
    <t>0361 / 3 79 – 46 90</t>
  </si>
  <si>
    <t>0385 / 5 88 – 70 82</t>
  </si>
  <si>
    <t>www.thueringen.de/th2/tmbjs</t>
  </si>
  <si>
    <t>poststelle@bm.mv-regierung.de</t>
  </si>
  <si>
    <t>www.bm.regierung-mv.de</t>
  </si>
  <si>
    <t>MW2021-2023</t>
  </si>
  <si>
    <t>MW 2011-2020</t>
  </si>
  <si>
    <t>MW 2021-2023</t>
  </si>
  <si>
    <t>Abiturnoten 2011-2023 (Datentabelle Diagramm)</t>
  </si>
  <si>
    <t>Für Bayern werden die statistischen Angaben zu den Schuljahren 2020-2023 aus der mitgeteilten statistik für die Jahre 2016-2019 genommen.</t>
  </si>
  <si>
    <r>
      <t xml:space="preserve">Abb. 1 Vergleich der </t>
    </r>
    <r>
      <rPr>
        <b/>
        <sz val="12"/>
        <color rgb="FF000000"/>
        <rFont val="Calibri"/>
        <family val="2"/>
        <scheme val="minor"/>
      </rPr>
      <t xml:space="preserve">Abiturnoten in BAY, NI, NW </t>
    </r>
    <r>
      <rPr>
        <sz val="12"/>
        <color rgb="FF000000"/>
        <rFont val="Calibri"/>
        <family val="2"/>
        <scheme val="minor"/>
      </rPr>
      <t xml:space="preserve"> (Durchschnittsnote nach Punktetabelle): </t>
    </r>
  </si>
  <si>
    <t>Abitur (Gesamtnote); Lks die acht meistgewählten Lks (De, En, Ek, Ge; Ma, Bio; Sowi, Sp), LkSp</t>
  </si>
  <si>
    <t>Zahl der Prüfungen</t>
  </si>
  <si>
    <t>Notenmittel</t>
  </si>
  <si>
    <t>bestanden</t>
  </si>
  <si>
    <t>nicht bestanden</t>
  </si>
  <si>
    <t xml:space="preserve"> - nicht bestanden (%)</t>
  </si>
  <si>
    <t>KMK: Abitur in Deutschland</t>
  </si>
  <si>
    <t>1972/2024</t>
  </si>
  <si>
    <t>1975/2017</t>
  </si>
  <si>
    <t>Abitur in Nordrhein-Westfalen</t>
  </si>
  <si>
    <t>Daten aus dem Bericht Zentralbitur an Gymnasien und Gesamtschulen - Ergebnisse 2020</t>
  </si>
  <si>
    <t>Statistisches Bundesamt. Bildungs und Kultur. Allgemeinbildende Schulen</t>
  </si>
  <si>
    <t>xxxx ff</t>
  </si>
  <si>
    <t xml:space="preserve">Belegte Kurse in der gymnasialen Oberstufe der allgemeinbildenden Gymnasien und Integrierten Gesamtschule (auf Anfrage von der KMK erhältlich) </t>
  </si>
  <si>
    <t>KuMi/StLÄ</t>
  </si>
  <si>
    <t>Adressen</t>
  </si>
  <si>
    <t>Sekretariat der Ständigen Konferenz der Kultusminister der Länder in der Bundesrepublik Deutschland: Vereinbarung zur Gestaltung der gymnasialen Oberstufe und der Abiturprüfung.  Beschluss der Kultusministerkonferenz vom 07.07.1972 i. d. F. vom 6.6.2024</t>
  </si>
  <si>
    <t>Einheitliche Prüfungsanforderungen in der Abiturprüfung Sport. Beschlüsse der Kultusministerkonferenz. Neuwied: Luchterhand. (Normwerte wie 2005)</t>
  </si>
  <si>
    <t>2016 ff</t>
  </si>
  <si>
    <t>Landesweite Ergebnisberichte des Zentralabiturs. Qualitäts- und UnterstützungsAgentur des Landes Nordrhein-Westfalen.</t>
  </si>
  <si>
    <t>Vergleich:  Abiturnoten, alle Leistungsfächer, Leistungsfach Sport in BY / NI / NW</t>
  </si>
  <si>
    <t>Aufgabenfeld</t>
  </si>
  <si>
    <t>Anteil Schülerinnen-Schüler im Lk Sport  MW 2002-2018</t>
  </si>
  <si>
    <t xml:space="preserve">KMK: </t>
  </si>
  <si>
    <t xml:space="preserve">Belegte Kurse in der gymnasialen Oberstufe der allgemeinbildenden Gymnasien und Integrierten Gesamtschule (s. Quellen) </t>
  </si>
  <si>
    <t>KMK: Abiturnoten im Ländervergleich (s. Quellen)</t>
  </si>
  <si>
    <t>Abiturnoten im Ländervergleich (s. Quellen)</t>
  </si>
  <si>
    <r>
      <t xml:space="preserve">Belegte Kurse in der gymnasialen Oberstufe der allgemeinbildenden Gymnasien und Integrierten Gesamtschule </t>
    </r>
    <r>
      <rPr>
        <b/>
        <sz val="14"/>
        <rFont val="Arial"/>
        <family val="2"/>
      </rPr>
      <t xml:space="preserve">(s. Quellen) </t>
    </r>
  </si>
  <si>
    <t>Abiturnoten im Ländervergleich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</si>
</sst>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 ;\-#,##0\ \ ;\-\ \ "/>
  </numFmts>
  <fonts count="78">
    <font>
      <sz val="11"/>
      <color theme="1"/>
      <name val="Calibri"/>
      <family val="2"/>
      <scheme val="minor"/>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0"/>
      <name val="Arial"/>
      <family val="2"/>
    </font>
    <font>
      <b/>
      <sz val="14"/>
      <color theme="1"/>
      <name val="Times New Roman"/>
      <family val="1"/>
    </font>
    <font>
      <sz val="11"/>
      <color theme="1"/>
      <name val="Times New Roman"/>
      <family val="1"/>
    </font>
    <font>
      <sz val="12"/>
      <color theme="1"/>
      <name val="Times New Roman"/>
      <family val="1"/>
    </font>
    <font>
      <b/>
      <sz val="12"/>
      <color theme="1"/>
      <name val="Times New Roman"/>
      <family val="1"/>
    </font>
    <font>
      <b/>
      <sz val="12"/>
      <name val="Times New Roman"/>
      <family val="1"/>
    </font>
    <font>
      <sz val="12"/>
      <name val="Times New Roman"/>
      <family val="1"/>
    </font>
    <font>
      <b/>
      <sz val="16"/>
      <color theme="1"/>
      <name val="Times New Roman"/>
      <family val="1"/>
    </font>
    <font>
      <sz val="10"/>
      <color theme="1"/>
      <name val="Times New Roman"/>
      <family val="2"/>
    </font>
    <font>
      <sz val="11"/>
      <name val="Arial"/>
      <family val="2"/>
    </font>
    <font>
      <sz val="10"/>
      <color theme="1"/>
      <name val="Times New Roman"/>
      <family val="1"/>
    </font>
    <font>
      <sz val="10"/>
      <name val="Times New Roman"/>
      <family val="1"/>
    </font>
    <font>
      <sz val="10"/>
      <color theme="1"/>
      <name val="Calibri"/>
      <family val="2"/>
      <scheme val="minor"/>
    </font>
    <font>
      <b/>
      <sz val="12"/>
      <name val="Helvetica-Narrow"/>
    </font>
    <font>
      <sz val="12"/>
      <name val="Helvetica-Narrow"/>
    </font>
    <font>
      <sz val="12"/>
      <name val="Arial Narrow"/>
      <family val="2"/>
    </font>
    <font>
      <b/>
      <sz val="12"/>
      <name val="Arial Narrow"/>
      <family val="2"/>
    </font>
    <font>
      <b/>
      <sz val="9"/>
      <name val="Helvetica-Narrow"/>
      <family val="2"/>
    </font>
    <font>
      <sz val="12"/>
      <color theme="1"/>
      <name val="Arial Narrow"/>
      <family val="2"/>
    </font>
    <font>
      <b/>
      <sz val="12"/>
      <color theme="1"/>
      <name val="Arial Narrow"/>
      <family val="2"/>
    </font>
    <font>
      <sz val="10"/>
      <name val="Arial"/>
      <family val="2"/>
    </font>
    <font>
      <b/>
      <sz val="24"/>
      <color theme="1"/>
      <name val="Calibri"/>
      <family val="2"/>
      <scheme val="minor"/>
    </font>
    <font>
      <u/>
      <sz val="11"/>
      <color theme="10"/>
      <name val="Calibri"/>
      <family val="2"/>
      <scheme val="minor"/>
    </font>
    <font>
      <sz val="11"/>
      <color theme="1"/>
      <name val="Calibri"/>
      <family val="2"/>
      <scheme val="minor"/>
    </font>
    <font>
      <b/>
      <sz val="11"/>
      <color theme="1"/>
      <name val="Calibri"/>
      <family val="2"/>
      <scheme val="minor"/>
    </font>
    <font>
      <b/>
      <sz val="12"/>
      <color theme="1"/>
      <name val="Times New Roman"/>
      <family val="2"/>
    </font>
    <font>
      <sz val="12"/>
      <color theme="1"/>
      <name val="Calibri"/>
      <family val="2"/>
      <scheme val="minor"/>
    </font>
    <font>
      <sz val="12"/>
      <color rgb="FF1F497D"/>
      <name val="Arial Narrow"/>
      <family val="2"/>
    </font>
    <font>
      <b/>
      <sz val="14"/>
      <color theme="1"/>
      <name val="Arial Narrow"/>
      <family val="2"/>
    </font>
    <font>
      <b/>
      <sz val="10"/>
      <name val="Arial"/>
      <family val="2"/>
    </font>
    <font>
      <b/>
      <sz val="11"/>
      <name val="Arial"/>
      <family val="2"/>
    </font>
    <font>
      <b/>
      <sz val="14"/>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sz val="9"/>
      <name val="Helvetica-Narrow"/>
    </font>
    <font>
      <b/>
      <sz val="12"/>
      <color theme="1"/>
      <name val="Calibri"/>
      <family val="2"/>
      <scheme val="minor"/>
    </font>
    <font>
      <b/>
      <sz val="16"/>
      <name val="Arial"/>
      <family val="2"/>
    </font>
    <font>
      <sz val="10"/>
      <color rgb="FF000000"/>
      <name val="Times New Roman"/>
      <family val="1"/>
    </font>
    <font>
      <b/>
      <sz val="10"/>
      <name val="Times New Roman"/>
      <family val="1"/>
    </font>
    <font>
      <sz val="14"/>
      <color theme="1"/>
      <name val="Calibri"/>
      <family val="2"/>
      <scheme val="minor"/>
    </font>
    <font>
      <b/>
      <sz val="11"/>
      <color theme="1"/>
      <name val="Times New Roman"/>
      <family val="1"/>
    </font>
    <font>
      <b/>
      <sz val="12"/>
      <name val="Arial"/>
      <family val="2"/>
    </font>
    <font>
      <sz val="10"/>
      <name val="Arial Narrow"/>
      <family val="2"/>
    </font>
    <font>
      <sz val="10"/>
      <color theme="1"/>
      <name val="Arial Narrow"/>
      <family val="2"/>
    </font>
    <font>
      <sz val="12"/>
      <name val="Arial"/>
      <family val="2"/>
    </font>
    <font>
      <sz val="8.5"/>
      <name val="Arial Narrow"/>
      <family val="2"/>
    </font>
    <font>
      <sz val="11"/>
      <name val="Calibri"/>
      <family val="2"/>
      <scheme val="minor"/>
    </font>
    <font>
      <sz val="9"/>
      <name val="Arial Narrow"/>
      <family val="2"/>
    </font>
    <font>
      <sz val="14"/>
      <color theme="1"/>
      <name val="Times New Roman"/>
      <family val="1"/>
    </font>
    <font>
      <sz val="10"/>
      <color theme="1"/>
      <name val="MetaNormalLF-Roman"/>
      <family val="2"/>
    </font>
    <font>
      <sz val="10"/>
      <name val="MetaNormalLF-Roman"/>
      <family val="2"/>
    </font>
    <font>
      <b/>
      <sz val="10"/>
      <name val="MetaNormalLF-Roman"/>
      <family val="2"/>
    </font>
    <font>
      <sz val="12"/>
      <name val="MetaNormalLF-Roman"/>
      <family val="2"/>
    </font>
    <font>
      <sz val="12"/>
      <color theme="0"/>
      <name val="Arial Narrow"/>
      <family val="2"/>
    </font>
    <font>
      <sz val="12"/>
      <color theme="0"/>
      <name val="Calibri"/>
      <family val="2"/>
      <scheme val="minor"/>
    </font>
    <font>
      <b/>
      <sz val="12"/>
      <color rgb="FF000000"/>
      <name val="Calibri"/>
      <family val="2"/>
      <scheme val="minor"/>
    </font>
    <font>
      <sz val="12"/>
      <color rgb="FF000000"/>
      <name val="Calibri"/>
      <family val="2"/>
      <scheme val="minor"/>
    </font>
    <font>
      <sz val="18"/>
      <color theme="1"/>
      <name val="Calibri"/>
      <family val="2"/>
      <scheme val="minor"/>
    </font>
    <font>
      <b/>
      <sz val="16"/>
      <name val="MetaNormalLF-Roman"/>
      <family val="2"/>
    </font>
    <font>
      <sz val="16"/>
      <name val="MetaNormalLF-Roman"/>
      <family val="2"/>
    </font>
    <font>
      <b/>
      <sz val="18"/>
      <color theme="1"/>
      <name val="Times New Roman"/>
      <family val="1"/>
    </font>
    <font>
      <u/>
      <sz val="12"/>
      <color theme="10"/>
      <name val="Times New Roman"/>
      <family val="2"/>
    </font>
    <font>
      <u/>
      <sz val="18"/>
      <color theme="10"/>
      <name val="Times New Roman"/>
      <family val="1"/>
    </font>
    <font>
      <b/>
      <sz val="22"/>
      <color theme="1"/>
      <name val="Times New Roman"/>
      <family val="1"/>
    </font>
    <font>
      <sz val="22"/>
      <color theme="1"/>
      <name val="Times New Roman"/>
      <family val="1"/>
    </font>
    <font>
      <b/>
      <sz val="10"/>
      <name val="Arial Narrow"/>
      <family val="2"/>
    </font>
    <font>
      <b/>
      <sz val="18"/>
      <name val="Arial"/>
      <family val="2"/>
    </font>
    <font>
      <b/>
      <sz val="20"/>
      <color theme="1"/>
      <name val="Calibri"/>
      <family val="2"/>
      <scheme val="minor"/>
    </font>
    <font>
      <sz val="20"/>
      <color theme="1"/>
      <name val="Calibri"/>
      <family val="2"/>
      <scheme val="minor"/>
    </font>
    <font>
      <b/>
      <sz val="14"/>
      <name val="Arial"/>
      <family val="2"/>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0070C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theme="0" tint="-0.14999847407452621"/>
      </right>
      <top/>
      <bottom/>
      <diagonal/>
    </border>
    <border>
      <left/>
      <right style="thin">
        <color theme="0" tint="-0.14999847407452621"/>
      </right>
      <top style="thin">
        <color theme="0" tint="-0.14999847407452621"/>
      </top>
      <bottom style="thin">
        <color theme="0" tint="-0.14999847407452621"/>
      </bottom>
      <diagonal/>
    </border>
    <border>
      <left/>
      <right/>
      <top/>
      <bottom style="thin">
        <color theme="0" tint="-0.14999847407452621"/>
      </bottom>
      <diagonal/>
    </border>
  </borders>
  <cellStyleXfs count="18">
    <xf numFmtId="0" fontId="0" fillId="0" borderId="0"/>
    <xf numFmtId="0" fontId="7" fillId="0" borderId="0"/>
    <xf numFmtId="0" fontId="6" fillId="0" borderId="0"/>
    <xf numFmtId="0" fontId="27" fillId="0" borderId="0"/>
    <xf numFmtId="0" fontId="29" fillId="0" borderId="0" applyNumberFormat="0" applyFill="0" applyBorder="0" applyAlignment="0" applyProtection="0"/>
    <xf numFmtId="0" fontId="5" fillId="0" borderId="0"/>
    <xf numFmtId="0" fontId="30" fillId="0" borderId="0"/>
    <xf numFmtId="0" fontId="7" fillId="0" borderId="0"/>
    <xf numFmtId="0" fontId="5" fillId="0" borderId="0"/>
    <xf numFmtId="0" fontId="2" fillId="0" borderId="0"/>
    <xf numFmtId="0" fontId="55" fillId="0" borderId="0"/>
    <xf numFmtId="0" fontId="57" fillId="0" borderId="0" applyNumberFormat="0" applyFill="0" applyBorder="0" applyAlignment="0" applyProtection="0"/>
    <xf numFmtId="0" fontId="58" fillId="0" borderId="0"/>
    <xf numFmtId="0" fontId="60" fillId="0" borderId="0"/>
    <xf numFmtId="0" fontId="58" fillId="0" borderId="0"/>
    <xf numFmtId="0" fontId="1" fillId="0" borderId="0"/>
    <xf numFmtId="0" fontId="69" fillId="0" borderId="0" applyNumberFormat="0" applyFill="0" applyBorder="0" applyAlignment="0" applyProtection="0"/>
    <xf numFmtId="0" fontId="69" fillId="0" borderId="0" applyNumberFormat="0" applyFill="0" applyBorder="0" applyAlignment="0" applyProtection="0">
      <alignment vertical="top"/>
      <protection locked="0"/>
    </xf>
  </cellStyleXfs>
  <cellXfs count="392">
    <xf numFmtId="0" fontId="0" fillId="0" borderId="0" xfId="0"/>
    <xf numFmtId="0" fontId="8" fillId="0" borderId="0" xfId="0" applyFont="1"/>
    <xf numFmtId="0" fontId="9" fillId="0" borderId="0" xfId="0" applyFont="1"/>
    <xf numFmtId="0" fontId="10" fillId="0" borderId="1" xfId="0" applyFont="1" applyBorder="1"/>
    <xf numFmtId="49" fontId="11" fillId="0" borderId="1" xfId="0" applyNumberFormat="1" applyFont="1" applyBorder="1" applyAlignment="1">
      <alignment horizontal="center"/>
    </xf>
    <xf numFmtId="0" fontId="11" fillId="0" borderId="1" xfId="0" applyFont="1" applyBorder="1" applyAlignment="1">
      <alignment horizontal="center"/>
    </xf>
    <xf numFmtId="0" fontId="12" fillId="0" borderId="1" xfId="1" applyFont="1" applyBorder="1"/>
    <xf numFmtId="0" fontId="10" fillId="0" borderId="1" xfId="0" applyFont="1" applyBorder="1" applyAlignment="1">
      <alignment horizontal="center"/>
    </xf>
    <xf numFmtId="0" fontId="13" fillId="0" borderId="1" xfId="1" applyFont="1" applyBorder="1" applyAlignment="1">
      <alignment horizontal="center"/>
    </xf>
    <xf numFmtId="0" fontId="10" fillId="0" borderId="0" xfId="0" applyFont="1" applyAlignment="1">
      <alignment horizontal="center"/>
    </xf>
    <xf numFmtId="0" fontId="13" fillId="0" borderId="0" xfId="1" applyFont="1" applyAlignment="1">
      <alignment horizontal="center"/>
    </xf>
    <xf numFmtId="0" fontId="14" fillId="0" borderId="0" xfId="2" applyFont="1"/>
    <xf numFmtId="0" fontId="6" fillId="0" borderId="0" xfId="2"/>
    <xf numFmtId="0" fontId="11" fillId="0" borderId="1" xfId="2" applyFont="1" applyBorder="1" applyAlignment="1">
      <alignment horizontal="center"/>
    </xf>
    <xf numFmtId="0" fontId="11" fillId="0" borderId="0" xfId="2" applyFont="1" applyAlignment="1">
      <alignment horizontal="right"/>
    </xf>
    <xf numFmtId="0" fontId="10" fillId="0" borderId="1" xfId="2" applyFont="1" applyBorder="1" applyAlignment="1">
      <alignment horizontal="center"/>
    </xf>
    <xf numFmtId="164" fontId="10" fillId="0" borderId="1" xfId="2" applyNumberFormat="1" applyFont="1" applyBorder="1" applyAlignment="1">
      <alignment horizontal="center"/>
    </xf>
    <xf numFmtId="0" fontId="15" fillId="0" borderId="0" xfId="2" applyFont="1"/>
    <xf numFmtId="0" fontId="0" fillId="0" borderId="0" xfId="0" applyAlignment="1">
      <alignment horizontal="center"/>
    </xf>
    <xf numFmtId="0" fontId="10" fillId="2" borderId="1" xfId="0" applyFont="1" applyFill="1" applyBorder="1" applyAlignment="1">
      <alignment horizontal="center"/>
    </xf>
    <xf numFmtId="0" fontId="13" fillId="2" borderId="1" xfId="1" applyFont="1" applyFill="1" applyBorder="1" applyAlignment="1">
      <alignment horizontal="center"/>
    </xf>
    <xf numFmtId="0" fontId="17" fillId="0" borderId="0" xfId="0" applyFont="1" applyAlignment="1">
      <alignment horizontal="center"/>
    </xf>
    <xf numFmtId="0" fontId="19" fillId="0" borderId="0" xfId="0" applyFont="1"/>
    <xf numFmtId="0" fontId="17" fillId="0" borderId="0" xfId="0" applyFont="1"/>
    <xf numFmtId="0" fontId="18" fillId="0" borderId="0" xfId="1" applyFont="1"/>
    <xf numFmtId="0" fontId="0" fillId="0" borderId="1" xfId="0" applyBorder="1"/>
    <xf numFmtId="0" fontId="0" fillId="0" borderId="1" xfId="0" applyBorder="1" applyAlignment="1">
      <alignment horizontal="center"/>
    </xf>
    <xf numFmtId="164" fontId="0" fillId="0" borderId="1" xfId="0" applyNumberFormat="1" applyBorder="1" applyAlignment="1">
      <alignment horizontal="center"/>
    </xf>
    <xf numFmtId="164" fontId="0" fillId="0" borderId="0" xfId="0" applyNumberFormat="1" applyAlignment="1">
      <alignment horizontal="center"/>
    </xf>
    <xf numFmtId="165" fontId="0" fillId="0" borderId="0" xfId="0" applyNumberFormat="1" applyAlignment="1">
      <alignment horizontal="center"/>
    </xf>
    <xf numFmtId="164" fontId="0" fillId="0" borderId="0" xfId="0" applyNumberFormat="1"/>
    <xf numFmtId="3" fontId="21" fillId="0" borderId="0" xfId="1" applyNumberFormat="1" applyFont="1" applyAlignment="1">
      <alignment horizontal="right"/>
    </xf>
    <xf numFmtId="0" fontId="12" fillId="0" borderId="1" xfId="1" applyFont="1" applyBorder="1" applyAlignment="1">
      <alignment horizontal="center"/>
    </xf>
    <xf numFmtId="1" fontId="6" fillId="0" borderId="0" xfId="2" applyNumberFormat="1"/>
    <xf numFmtId="1" fontId="0" fillId="3" borderId="0" xfId="0" applyNumberFormat="1" applyFill="1" applyAlignment="1">
      <alignment horizontal="center"/>
    </xf>
    <xf numFmtId="0" fontId="26" fillId="0" borderId="0" xfId="0" applyFont="1" applyAlignment="1">
      <alignment horizontal="center"/>
    </xf>
    <xf numFmtId="0" fontId="23" fillId="0" borderId="0" xfId="0" applyFont="1" applyAlignment="1">
      <alignment horizontal="center"/>
    </xf>
    <xf numFmtId="0" fontId="27" fillId="0" borderId="0" xfId="3"/>
    <xf numFmtId="0" fontId="27" fillId="0" borderId="0" xfId="3" applyAlignment="1">
      <alignment horizontal="center"/>
    </xf>
    <xf numFmtId="0" fontId="0" fillId="0" borderId="0" xfId="0" applyAlignment="1">
      <alignment horizontal="left" vertical="center" indent="1"/>
    </xf>
    <xf numFmtId="0" fontId="28" fillId="0" borderId="0" xfId="0" applyFont="1" applyAlignment="1">
      <alignment vertical="center"/>
    </xf>
    <xf numFmtId="0" fontId="29" fillId="0" borderId="0" xfId="4" applyAlignment="1">
      <alignment horizontal="left" vertical="center" indent="1"/>
    </xf>
    <xf numFmtId="0" fontId="10" fillId="5" borderId="1" xfId="0" applyFont="1" applyFill="1" applyBorder="1" applyAlignment="1">
      <alignment horizontal="center"/>
    </xf>
    <xf numFmtId="0" fontId="10" fillId="5" borderId="0" xfId="0" applyFont="1" applyFill="1" applyAlignment="1">
      <alignment horizontal="left"/>
    </xf>
    <xf numFmtId="1" fontId="25" fillId="2" borderId="1" xfId="0" applyNumberFormat="1" applyFont="1" applyFill="1" applyBorder="1" applyAlignment="1">
      <alignment horizontal="center"/>
    </xf>
    <xf numFmtId="0" fontId="22" fillId="0" borderId="1" xfId="0" applyFont="1" applyBorder="1"/>
    <xf numFmtId="1" fontId="0" fillId="0" borderId="1" xfId="0" applyNumberFormat="1" applyBorder="1" applyAlignment="1">
      <alignment horizontal="center"/>
    </xf>
    <xf numFmtId="0" fontId="31" fillId="0" borderId="0" xfId="0" applyFont="1"/>
    <xf numFmtId="0" fontId="30" fillId="0" borderId="0" xfId="6"/>
    <xf numFmtId="0" fontId="30" fillId="0" borderId="1" xfId="6" applyBorder="1"/>
    <xf numFmtId="0" fontId="11" fillId="0" borderId="0" xfId="8" applyFont="1" applyAlignment="1">
      <alignment horizontal="left"/>
    </xf>
    <xf numFmtId="0" fontId="15" fillId="0" borderId="0" xfId="8" applyFont="1"/>
    <xf numFmtId="0" fontId="31" fillId="0" borderId="1" xfId="0" applyFont="1" applyBorder="1"/>
    <xf numFmtId="0" fontId="31" fillId="0" borderId="1" xfId="0" applyFont="1" applyBorder="1" applyAlignment="1">
      <alignment horizontal="center"/>
    </xf>
    <xf numFmtId="3" fontId="0" fillId="0" borderId="1" xfId="0" applyNumberFormat="1" applyBorder="1" applyAlignment="1">
      <alignment horizontal="center"/>
    </xf>
    <xf numFmtId="0" fontId="31" fillId="0" borderId="1" xfId="6" applyFont="1" applyBorder="1" applyAlignment="1">
      <alignment horizontal="center"/>
    </xf>
    <xf numFmtId="0" fontId="32" fillId="0" borderId="1" xfId="2" applyFont="1" applyBorder="1" applyAlignment="1">
      <alignment horizontal="center"/>
    </xf>
    <xf numFmtId="0" fontId="4" fillId="0" borderId="1" xfId="2" applyFont="1" applyBorder="1"/>
    <xf numFmtId="0" fontId="4" fillId="0" borderId="1" xfId="2" applyFont="1" applyBorder="1" applyAlignment="1">
      <alignment horizontal="center"/>
    </xf>
    <xf numFmtId="0" fontId="33" fillId="0" borderId="1" xfId="0" applyFont="1" applyBorder="1" applyAlignment="1">
      <alignment horizontal="center"/>
    </xf>
    <xf numFmtId="164" fontId="31" fillId="0" borderId="1" xfId="0" applyNumberFormat="1" applyFont="1" applyBorder="1" applyAlignment="1">
      <alignment horizontal="center"/>
    </xf>
    <xf numFmtId="2" fontId="30" fillId="0" borderId="0" xfId="6" applyNumberFormat="1"/>
    <xf numFmtId="0" fontId="11" fillId="0" borderId="2" xfId="0" applyFont="1" applyBorder="1" applyAlignment="1">
      <alignment horizontal="center"/>
    </xf>
    <xf numFmtId="0" fontId="13" fillId="0" borderId="2" xfId="1" applyFont="1" applyBorder="1" applyAlignment="1">
      <alignment horizontal="center"/>
    </xf>
    <xf numFmtId="0" fontId="13" fillId="2" borderId="2" xfId="1" applyFont="1" applyFill="1" applyBorder="1" applyAlignment="1">
      <alignment horizontal="center"/>
    </xf>
    <xf numFmtId="0" fontId="3" fillId="0" borderId="0" xfId="2" applyFont="1"/>
    <xf numFmtId="1" fontId="6" fillId="0" borderId="0" xfId="2" applyNumberFormat="1" applyAlignment="1">
      <alignment horizontal="center"/>
    </xf>
    <xf numFmtId="0" fontId="30" fillId="0" borderId="1" xfId="6" applyBorder="1" applyAlignment="1">
      <alignment horizontal="center"/>
    </xf>
    <xf numFmtId="164" fontId="30" fillId="0" borderId="1" xfId="6" applyNumberFormat="1" applyBorder="1" applyAlignment="1">
      <alignment horizontal="center"/>
    </xf>
    <xf numFmtId="0" fontId="0" fillId="0" borderId="1" xfId="6" applyFont="1" applyBorder="1"/>
    <xf numFmtId="0" fontId="30" fillId="0" borderId="0" xfId="6" applyAlignment="1">
      <alignment horizontal="left"/>
    </xf>
    <xf numFmtId="0" fontId="0" fillId="4" borderId="0" xfId="0" applyFill="1" applyAlignment="1">
      <alignment horizontal="center"/>
    </xf>
    <xf numFmtId="0" fontId="0" fillId="2" borderId="0" xfId="0" applyFill="1" applyAlignment="1">
      <alignment horizontal="center"/>
    </xf>
    <xf numFmtId="0" fontId="16" fillId="0" borderId="0" xfId="0" applyFont="1" applyAlignment="1">
      <alignment horizontal="left"/>
    </xf>
    <xf numFmtId="0" fontId="7" fillId="0" borderId="0" xfId="3" applyFont="1"/>
    <xf numFmtId="0" fontId="27" fillId="0" borderId="1" xfId="3" applyBorder="1" applyAlignment="1">
      <alignment horizontal="center"/>
    </xf>
    <xf numFmtId="0" fontId="27" fillId="0" borderId="1" xfId="3" applyBorder="1"/>
    <xf numFmtId="0" fontId="16" fillId="0" borderId="1" xfId="3" applyFont="1" applyBorder="1"/>
    <xf numFmtId="0" fontId="36" fillId="0" borderId="1" xfId="3" applyFont="1" applyBorder="1" applyAlignment="1">
      <alignment horizontal="center"/>
    </xf>
    <xf numFmtId="0" fontId="12" fillId="3" borderId="1" xfId="1" applyFont="1" applyFill="1" applyBorder="1"/>
    <xf numFmtId="0" fontId="10" fillId="3" borderId="1" xfId="0" applyFont="1" applyFill="1" applyBorder="1" applyAlignment="1">
      <alignment horizontal="center"/>
    </xf>
    <xf numFmtId="1" fontId="25" fillId="2" borderId="3" xfId="0" applyNumberFormat="1" applyFont="1" applyFill="1" applyBorder="1" applyAlignment="1">
      <alignment horizontal="center"/>
    </xf>
    <xf numFmtId="0" fontId="25" fillId="0" borderId="1" xfId="0" applyFont="1" applyBorder="1"/>
    <xf numFmtId="0" fontId="22" fillId="0" borderId="1" xfId="0" applyFont="1" applyBorder="1" applyAlignment="1">
      <alignment horizontal="center"/>
    </xf>
    <xf numFmtId="1" fontId="0" fillId="0" borderId="1" xfId="0" applyNumberFormat="1" applyBorder="1" applyAlignment="1">
      <alignment horizontal="left"/>
    </xf>
    <xf numFmtId="0" fontId="0" fillId="4" borderId="0" xfId="0" applyFill="1"/>
    <xf numFmtId="0" fontId="24" fillId="0" borderId="0" xfId="0" applyFont="1" applyAlignment="1">
      <alignment horizontal="right"/>
    </xf>
    <xf numFmtId="164" fontId="27" fillId="0" borderId="1" xfId="3" applyNumberFormat="1" applyBorder="1" applyAlignment="1">
      <alignment horizontal="center"/>
    </xf>
    <xf numFmtId="0" fontId="7" fillId="0" borderId="1" xfId="3" applyFont="1" applyBorder="1" applyAlignment="1">
      <alignment horizontal="center"/>
    </xf>
    <xf numFmtId="0" fontId="23" fillId="0" borderId="0" xfId="0" applyFont="1" applyAlignment="1">
      <alignment horizontal="left"/>
    </xf>
    <xf numFmtId="0" fontId="37" fillId="0" borderId="0" xfId="0" applyFont="1" applyAlignment="1">
      <alignment horizontal="left"/>
    </xf>
    <xf numFmtId="0" fontId="31" fillId="0" borderId="0" xfId="0" applyFont="1" applyAlignment="1">
      <alignment horizontal="left"/>
    </xf>
    <xf numFmtId="164" fontId="38" fillId="3" borderId="1" xfId="0" applyNumberFormat="1" applyFont="1" applyFill="1" applyBorder="1" applyAlignment="1">
      <alignment horizontal="center"/>
    </xf>
    <xf numFmtId="0" fontId="0" fillId="3" borderId="1" xfId="0" applyFill="1" applyBorder="1" applyAlignment="1">
      <alignment horizontal="center"/>
    </xf>
    <xf numFmtId="0" fontId="31" fillId="3" borderId="1" xfId="0" applyFont="1" applyFill="1" applyBorder="1" applyAlignment="1">
      <alignment horizontal="right"/>
    </xf>
    <xf numFmtId="164" fontId="38" fillId="0" borderId="1" xfId="0" applyNumberFormat="1" applyFont="1" applyBorder="1" applyAlignment="1">
      <alignment horizontal="center"/>
    </xf>
    <xf numFmtId="49" fontId="26" fillId="0" borderId="1" xfId="6" applyNumberFormat="1" applyFont="1" applyBorder="1" applyAlignment="1">
      <alignment horizontal="center"/>
    </xf>
    <xf numFmtId="49" fontId="26" fillId="0" borderId="1" xfId="6" applyNumberFormat="1" applyFont="1" applyBorder="1" applyAlignment="1">
      <alignment horizontal="left"/>
    </xf>
    <xf numFmtId="0" fontId="0" fillId="0" borderId="6" xfId="0" applyBorder="1" applyAlignment="1">
      <alignment horizontal="center"/>
    </xf>
    <xf numFmtId="0" fontId="31" fillId="3" borderId="1" xfId="0" applyFont="1" applyFill="1" applyBorder="1" applyAlignment="1">
      <alignment horizontal="center"/>
    </xf>
    <xf numFmtId="0" fontId="0" fillId="6" borderId="1" xfId="0" applyFill="1" applyBorder="1" applyAlignment="1">
      <alignment horizontal="center"/>
    </xf>
    <xf numFmtId="0" fontId="31" fillId="6" borderId="1" xfId="0" applyFont="1" applyFill="1" applyBorder="1" applyAlignment="1">
      <alignment horizontal="right"/>
    </xf>
    <xf numFmtId="164" fontId="0" fillId="6" borderId="1" xfId="0" applyNumberFormat="1" applyFill="1" applyBorder="1" applyAlignment="1">
      <alignment horizontal="center"/>
    </xf>
    <xf numFmtId="0" fontId="0" fillId="3" borderId="0" xfId="0" applyFill="1" applyAlignment="1">
      <alignment horizontal="center"/>
    </xf>
    <xf numFmtId="164" fontId="31" fillId="6" borderId="1" xfId="0" applyNumberFormat="1" applyFont="1" applyFill="1" applyBorder="1" applyAlignment="1">
      <alignment horizontal="center"/>
    </xf>
    <xf numFmtId="0" fontId="38" fillId="0" borderId="0" xfId="0" applyFont="1" applyAlignment="1">
      <alignment horizontal="center"/>
    </xf>
    <xf numFmtId="0" fontId="38" fillId="3" borderId="0" xfId="0" applyFont="1" applyFill="1" applyAlignment="1">
      <alignment horizontal="center"/>
    </xf>
    <xf numFmtId="0" fontId="39" fillId="0" borderId="4" xfId="0" applyFont="1" applyBorder="1"/>
    <xf numFmtId="0" fontId="39" fillId="0" borderId="0" xfId="0" applyFont="1" applyAlignment="1">
      <alignment horizontal="center"/>
    </xf>
    <xf numFmtId="0" fontId="39" fillId="0" borderId="0" xfId="0" applyFont="1"/>
    <xf numFmtId="0" fontId="40" fillId="0" borderId="0" xfId="0" applyFont="1"/>
    <xf numFmtId="0" fontId="40" fillId="0" borderId="0" xfId="0" applyFont="1" applyAlignment="1">
      <alignment horizontal="center"/>
    </xf>
    <xf numFmtId="0" fontId="38" fillId="0" borderId="4" xfId="0" applyFont="1" applyBorder="1"/>
    <xf numFmtId="0" fontId="0" fillId="0" borderId="3" xfId="0" applyBorder="1" applyAlignment="1">
      <alignment horizontal="center"/>
    </xf>
    <xf numFmtId="0" fontId="31" fillId="0" borderId="7" xfId="0" applyFont="1" applyBorder="1"/>
    <xf numFmtId="0" fontId="0" fillId="0" borderId="7" xfId="0" applyBorder="1" applyAlignment="1">
      <alignment horizontal="center"/>
    </xf>
    <xf numFmtId="164" fontId="31" fillId="0" borderId="0" xfId="0" applyNumberFormat="1" applyFont="1" applyAlignment="1">
      <alignment horizontal="center"/>
    </xf>
    <xf numFmtId="0" fontId="41" fillId="0" borderId="0" xfId="0" applyFont="1"/>
    <xf numFmtId="0" fontId="41" fillId="0" borderId="0" xfId="6" applyFont="1"/>
    <xf numFmtId="0" fontId="2" fillId="0" borderId="0" xfId="9"/>
    <xf numFmtId="0" fontId="2" fillId="0" borderId="1" xfId="9" applyBorder="1"/>
    <xf numFmtId="0" fontId="2" fillId="0" borderId="1" xfId="9" applyBorder="1" applyAlignment="1">
      <alignment horizontal="center"/>
    </xf>
    <xf numFmtId="0" fontId="2" fillId="0" borderId="1" xfId="9" applyBorder="1" applyAlignment="1">
      <alignment horizontal="left"/>
    </xf>
    <xf numFmtId="1" fontId="2" fillId="0" borderId="1" xfId="9" applyNumberFormat="1" applyBorder="1" applyAlignment="1">
      <alignment horizontal="center"/>
    </xf>
    <xf numFmtId="164" fontId="0" fillId="2" borderId="1" xfId="0" applyNumberFormat="1" applyFill="1" applyBorder="1" applyAlignment="1">
      <alignment horizontal="center"/>
    </xf>
    <xf numFmtId="0" fontId="0" fillId="2" borderId="0" xfId="0" applyFill="1"/>
    <xf numFmtId="0" fontId="31" fillId="7" borderId="7" xfId="0" applyFont="1" applyFill="1" applyBorder="1"/>
    <xf numFmtId="0" fontId="10" fillId="7" borderId="1" xfId="0" applyFont="1" applyFill="1" applyBorder="1" applyAlignment="1">
      <alignment horizontal="center"/>
    </xf>
    <xf numFmtId="0" fontId="13" fillId="7" borderId="1" xfId="1" applyFont="1" applyFill="1" applyBorder="1" applyAlignment="1">
      <alignment horizontal="center"/>
    </xf>
    <xf numFmtId="0" fontId="10" fillId="7" borderId="0" xfId="0" applyFont="1" applyFill="1" applyAlignment="1">
      <alignment horizontal="center"/>
    </xf>
    <xf numFmtId="0" fontId="0" fillId="0" borderId="0" xfId="0" applyAlignment="1">
      <alignment horizontal="left"/>
    </xf>
    <xf numFmtId="1" fontId="11" fillId="3" borderId="1" xfId="0" applyNumberFormat="1" applyFont="1" applyFill="1" applyBorder="1" applyAlignment="1">
      <alignment horizontal="center"/>
    </xf>
    <xf numFmtId="1" fontId="10" fillId="2" borderId="1" xfId="0" applyNumberFormat="1" applyFont="1" applyFill="1" applyBorder="1" applyAlignment="1">
      <alignment horizontal="center"/>
    </xf>
    <xf numFmtId="2" fontId="13" fillId="2" borderId="10" xfId="0" applyNumberFormat="1" applyFont="1" applyFill="1" applyBorder="1" applyAlignment="1">
      <alignment horizontal="center"/>
    </xf>
    <xf numFmtId="2" fontId="13" fillId="2" borderId="11" xfId="0" applyNumberFormat="1" applyFont="1" applyFill="1" applyBorder="1" applyAlignment="1">
      <alignment horizontal="center"/>
    </xf>
    <xf numFmtId="2" fontId="13" fillId="2" borderId="12" xfId="0" applyNumberFormat="1" applyFont="1" applyFill="1" applyBorder="1" applyAlignment="1">
      <alignment horizontal="center"/>
    </xf>
    <xf numFmtId="2" fontId="13" fillId="2" borderId="1" xfId="1" applyNumberFormat="1" applyFont="1" applyFill="1" applyBorder="1" applyAlignment="1">
      <alignment horizontal="center"/>
    </xf>
    <xf numFmtId="4" fontId="13" fillId="2" borderId="1" xfId="1" applyNumberFormat="1" applyFont="1" applyFill="1" applyBorder="1" applyAlignment="1">
      <alignment horizontal="center"/>
    </xf>
    <xf numFmtId="2" fontId="13" fillId="2" borderId="1" xfId="0" applyNumberFormat="1" applyFont="1" applyFill="1" applyBorder="1" applyAlignment="1">
      <alignment horizontal="center"/>
    </xf>
    <xf numFmtId="0" fontId="12" fillId="0" borderId="1" xfId="0" applyFont="1" applyBorder="1" applyAlignment="1">
      <alignment horizontal="center"/>
    </xf>
    <xf numFmtId="0" fontId="10" fillId="0" borderId="0" xfId="0" applyFont="1"/>
    <xf numFmtId="3" fontId="11" fillId="0" borderId="0" xfId="2" applyNumberFormat="1" applyFont="1" applyAlignment="1">
      <alignment horizontal="center"/>
    </xf>
    <xf numFmtId="0" fontId="31" fillId="0" borderId="1" xfId="6" applyFont="1" applyBorder="1"/>
    <xf numFmtId="0" fontId="43" fillId="0" borderId="1" xfId="0" applyFont="1" applyBorder="1"/>
    <xf numFmtId="0" fontId="39" fillId="0" borderId="0" xfId="0" applyFont="1" applyAlignment="1">
      <alignment horizontal="left"/>
    </xf>
    <xf numFmtId="0" fontId="39" fillId="0" borderId="4" xfId="0" applyFont="1" applyBorder="1" applyAlignment="1">
      <alignment horizontal="left"/>
    </xf>
    <xf numFmtId="0" fontId="44" fillId="0" borderId="0" xfId="3" applyFont="1"/>
    <xf numFmtId="0" fontId="36" fillId="0" borderId="1" xfId="3" applyFont="1" applyBorder="1"/>
    <xf numFmtId="3" fontId="42" fillId="2" borderId="9" xfId="0" applyNumberFormat="1" applyFont="1" applyFill="1" applyBorder="1" applyAlignment="1">
      <alignment horizontal="center"/>
    </xf>
    <xf numFmtId="3" fontId="20" fillId="0" borderId="0" xfId="1" applyNumberFormat="1" applyFont="1"/>
    <xf numFmtId="3" fontId="11" fillId="0" borderId="0" xfId="2" applyNumberFormat="1" applyFont="1"/>
    <xf numFmtId="0" fontId="1" fillId="0" borderId="0" xfId="2" applyFont="1"/>
    <xf numFmtId="0" fontId="1" fillId="0" borderId="0" xfId="9" applyFont="1"/>
    <xf numFmtId="164" fontId="27" fillId="0" borderId="0" xfId="3" applyNumberFormat="1"/>
    <xf numFmtId="49" fontId="7" fillId="0" borderId="0" xfId="3" applyNumberFormat="1" applyFont="1" applyAlignment="1">
      <alignment horizontal="center"/>
    </xf>
    <xf numFmtId="0" fontId="0" fillId="0" borderId="7" xfId="6" applyFont="1" applyBorder="1" applyAlignment="1">
      <alignment horizontal="center" vertical="center"/>
    </xf>
    <xf numFmtId="0" fontId="0" fillId="0" borderId="8" xfId="6" applyFont="1" applyBorder="1" applyAlignment="1">
      <alignment horizontal="center" vertical="center"/>
    </xf>
    <xf numFmtId="0" fontId="30" fillId="0" borderId="7" xfId="6" applyBorder="1" applyAlignment="1">
      <alignment horizontal="center" vertical="center"/>
    </xf>
    <xf numFmtId="0" fontId="30" fillId="0" borderId="8" xfId="6" applyBorder="1" applyAlignment="1">
      <alignment horizontal="center" vertical="center"/>
    </xf>
    <xf numFmtId="0" fontId="8" fillId="0" borderId="0" xfId="2" applyFont="1"/>
    <xf numFmtId="0" fontId="11" fillId="0" borderId="1" xfId="2" applyFont="1" applyBorder="1"/>
    <xf numFmtId="0" fontId="11" fillId="0" borderId="1" xfId="2" applyFont="1" applyBorder="1" applyAlignment="1">
      <alignment horizontal="left"/>
    </xf>
    <xf numFmtId="0" fontId="17" fillId="0" borderId="0" xfId="2" applyFont="1"/>
    <xf numFmtId="0" fontId="45" fillId="0" borderId="0" xfId="2" applyFont="1"/>
    <xf numFmtId="3" fontId="17" fillId="0" borderId="0" xfId="0" applyNumberFormat="1" applyFont="1" applyAlignment="1">
      <alignment horizontal="left"/>
    </xf>
    <xf numFmtId="0" fontId="2" fillId="0" borderId="6" xfId="9" applyBorder="1" applyAlignment="1">
      <alignment horizontal="left"/>
    </xf>
    <xf numFmtId="0" fontId="8" fillId="0" borderId="0" xfId="9" applyFont="1"/>
    <xf numFmtId="1" fontId="10" fillId="3" borderId="1" xfId="0" applyNumberFormat="1" applyFont="1" applyFill="1" applyBorder="1" applyAlignment="1">
      <alignment horizontal="center"/>
    </xf>
    <xf numFmtId="0" fontId="10" fillId="0" borderId="0" xfId="2" applyFont="1"/>
    <xf numFmtId="0" fontId="13" fillId="2" borderId="1" xfId="1" applyFont="1" applyFill="1" applyBorder="1" applyAlignment="1">
      <alignment horizontal="left"/>
    </xf>
    <xf numFmtId="0" fontId="12" fillId="2" borderId="1" xfId="1" applyFont="1" applyFill="1" applyBorder="1" applyAlignment="1">
      <alignment horizontal="center"/>
    </xf>
    <xf numFmtId="3" fontId="12" fillId="0" borderId="0" xfId="1" applyNumberFormat="1" applyFont="1"/>
    <xf numFmtId="0" fontId="12" fillId="2" borderId="1" xfId="1" applyFont="1" applyFill="1" applyBorder="1"/>
    <xf numFmtId="3" fontId="13" fillId="0" borderId="0" xfId="1" applyNumberFormat="1" applyFont="1" applyAlignment="1">
      <alignment horizontal="right"/>
    </xf>
    <xf numFmtId="0" fontId="46" fillId="2" borderId="1" xfId="1" applyFont="1" applyFill="1" applyBorder="1"/>
    <xf numFmtId="3" fontId="46" fillId="2" borderId="1" xfId="1" applyNumberFormat="1" applyFont="1" applyFill="1" applyBorder="1" applyAlignment="1">
      <alignment horizontal="center"/>
    </xf>
    <xf numFmtId="0" fontId="11" fillId="0" borderId="0" xfId="0" applyFont="1"/>
    <xf numFmtId="0" fontId="9" fillId="0" borderId="1" xfId="0" applyFont="1" applyBorder="1"/>
    <xf numFmtId="3" fontId="0" fillId="0" borderId="0" xfId="0" applyNumberFormat="1"/>
    <xf numFmtId="0" fontId="12" fillId="0" borderId="4" xfId="0" applyFont="1" applyBorder="1" applyAlignment="1">
      <alignment horizontal="center"/>
    </xf>
    <xf numFmtId="0" fontId="12" fillId="0" borderId="13" xfId="0" applyFont="1" applyBorder="1" applyAlignment="1">
      <alignment horizontal="center"/>
    </xf>
    <xf numFmtId="0" fontId="12" fillId="0" borderId="0" xfId="1" applyFont="1"/>
    <xf numFmtId="0" fontId="43" fillId="0" borderId="0" xfId="0" applyFont="1"/>
    <xf numFmtId="0" fontId="12" fillId="3" borderId="1" xfId="1" applyFont="1" applyFill="1" applyBorder="1" applyAlignment="1">
      <alignment horizontal="center"/>
    </xf>
    <xf numFmtId="0" fontId="12" fillId="2" borderId="1" xfId="1" applyFont="1" applyFill="1" applyBorder="1" applyAlignment="1">
      <alignment horizontal="left"/>
    </xf>
    <xf numFmtId="0" fontId="37" fillId="0" borderId="1" xfId="3" applyFont="1" applyBorder="1" applyAlignment="1">
      <alignment horizontal="center"/>
    </xf>
    <xf numFmtId="0" fontId="12" fillId="3" borderId="6" xfId="1" applyFont="1" applyFill="1" applyBorder="1"/>
    <xf numFmtId="0" fontId="11" fillId="0" borderId="7" xfId="0" applyFont="1" applyBorder="1" applyAlignment="1">
      <alignment horizontal="center"/>
    </xf>
    <xf numFmtId="0" fontId="49" fillId="0" borderId="1" xfId="3" applyFont="1" applyBorder="1" applyAlignment="1">
      <alignment horizontal="center"/>
    </xf>
    <xf numFmtId="0" fontId="11" fillId="2" borderId="0" xfId="0" applyFont="1" applyFill="1" applyAlignment="1">
      <alignment horizontal="center"/>
    </xf>
    <xf numFmtId="1" fontId="47" fillId="2" borderId="0" xfId="0" applyNumberFormat="1" applyFont="1" applyFill="1" applyAlignment="1">
      <alignment horizontal="center"/>
    </xf>
    <xf numFmtId="164" fontId="8" fillId="3" borderId="1" xfId="0" applyNumberFormat="1" applyFont="1" applyFill="1" applyBorder="1" applyAlignment="1">
      <alignment horizontal="center"/>
    </xf>
    <xf numFmtId="164" fontId="8" fillId="3" borderId="1" xfId="2" applyNumberFormat="1" applyFont="1" applyFill="1" applyBorder="1" applyAlignment="1">
      <alignment horizontal="center"/>
    </xf>
    <xf numFmtId="0" fontId="9" fillId="3" borderId="1" xfId="0" applyFont="1" applyFill="1" applyBorder="1" applyAlignment="1">
      <alignment horizontal="center"/>
    </xf>
    <xf numFmtId="0" fontId="9" fillId="0" borderId="1" xfId="0" applyFont="1" applyBorder="1" applyAlignment="1">
      <alignment horizontal="center"/>
    </xf>
    <xf numFmtId="164" fontId="10" fillId="0" borderId="1" xfId="0" applyNumberFormat="1" applyFont="1" applyBorder="1" applyAlignment="1">
      <alignment horizontal="center"/>
    </xf>
    <xf numFmtId="0" fontId="10" fillId="3" borderId="1" xfId="2" applyFont="1" applyFill="1" applyBorder="1" applyAlignment="1">
      <alignment horizontal="center"/>
    </xf>
    <xf numFmtId="1" fontId="10" fillId="3" borderId="1" xfId="2" applyNumberFormat="1" applyFont="1" applyFill="1" applyBorder="1" applyAlignment="1">
      <alignment horizontal="center"/>
    </xf>
    <xf numFmtId="1" fontId="10" fillId="0" borderId="1" xfId="2" applyNumberFormat="1" applyFont="1" applyBorder="1" applyAlignment="1">
      <alignment horizontal="center"/>
    </xf>
    <xf numFmtId="0" fontId="9" fillId="0" borderId="0" xfId="0" applyFont="1" applyAlignment="1">
      <alignment horizontal="center"/>
    </xf>
    <xf numFmtId="1" fontId="0" fillId="2" borderId="1" xfId="0" applyNumberFormat="1" applyFill="1" applyBorder="1" applyAlignment="1">
      <alignment horizontal="center"/>
    </xf>
    <xf numFmtId="1" fontId="25" fillId="2" borderId="0" xfId="0" applyNumberFormat="1" applyFont="1" applyFill="1" applyAlignment="1">
      <alignment horizontal="center"/>
    </xf>
    <xf numFmtId="1" fontId="0" fillId="3" borderId="1" xfId="0" applyNumberFormat="1" applyFill="1" applyBorder="1" applyAlignment="1">
      <alignment horizontal="center"/>
    </xf>
    <xf numFmtId="0" fontId="30" fillId="0" borderId="0" xfId="6" applyAlignment="1">
      <alignment horizontal="center"/>
    </xf>
    <xf numFmtId="0" fontId="11" fillId="0" borderId="0" xfId="2" applyFont="1" applyAlignment="1">
      <alignment horizontal="left"/>
    </xf>
    <xf numFmtId="0" fontId="51" fillId="0" borderId="0" xfId="0" applyFont="1"/>
    <xf numFmtId="0" fontId="51" fillId="0" borderId="0" xfId="0" applyFont="1" applyAlignment="1">
      <alignment horizontal="center"/>
    </xf>
    <xf numFmtId="0" fontId="50" fillId="0" borderId="0" xfId="1" applyFont="1" applyAlignment="1">
      <alignment horizontal="left" vertical="top" wrapText="1"/>
    </xf>
    <xf numFmtId="0" fontId="10" fillId="5" borderId="0" xfId="0" applyFont="1" applyFill="1" applyAlignment="1">
      <alignment horizontal="center"/>
    </xf>
    <xf numFmtId="0" fontId="0" fillId="5" borderId="1" xfId="0" applyFill="1" applyBorder="1" applyAlignment="1">
      <alignment horizontal="center"/>
    </xf>
    <xf numFmtId="0" fontId="0" fillId="2" borderId="1" xfId="0" applyFill="1" applyBorder="1" applyAlignment="1">
      <alignment horizontal="center"/>
    </xf>
    <xf numFmtId="0" fontId="31" fillId="2" borderId="1" xfId="0" applyFont="1" applyFill="1" applyBorder="1" applyAlignment="1">
      <alignment horizontal="right"/>
    </xf>
    <xf numFmtId="0" fontId="0" fillId="0" borderId="1" xfId="0" applyBorder="1" applyAlignment="1">
      <alignment horizontal="right"/>
    </xf>
    <xf numFmtId="0" fontId="33" fillId="0" borderId="1" xfId="0" applyFont="1" applyBorder="1" applyAlignment="1">
      <alignment horizontal="right"/>
    </xf>
    <xf numFmtId="0" fontId="33" fillId="0" borderId="1" xfId="0" applyFont="1" applyBorder="1"/>
    <xf numFmtId="164" fontId="33" fillId="0" borderId="1" xfId="0" applyNumberFormat="1" applyFont="1" applyBorder="1" applyAlignment="1">
      <alignment horizontal="center"/>
    </xf>
    <xf numFmtId="1" fontId="0" fillId="0" borderId="0" xfId="0" applyNumberFormat="1" applyAlignment="1">
      <alignment horizontal="center"/>
    </xf>
    <xf numFmtId="0" fontId="0" fillId="0" borderId="0" xfId="0" applyAlignment="1">
      <alignment vertical="center"/>
    </xf>
    <xf numFmtId="0" fontId="23" fillId="0" borderId="1" xfId="0" applyFont="1" applyBorder="1" applyAlignment="1">
      <alignment horizontal="center" vertical="center" wrapText="1"/>
    </xf>
    <xf numFmtId="0" fontId="49" fillId="0" borderId="1" xfId="0" applyFont="1" applyBorder="1" applyAlignment="1">
      <alignment horizontal="center" vertical="center"/>
    </xf>
    <xf numFmtId="164" fontId="52" fillId="0" borderId="1" xfId="0" applyNumberFormat="1" applyFont="1" applyBorder="1" applyAlignment="1">
      <alignment horizontal="center" vertical="center"/>
    </xf>
    <xf numFmtId="0" fontId="0" fillId="0" borderId="1" xfId="0" applyBorder="1" applyAlignment="1">
      <alignment horizontal="center" vertical="center"/>
    </xf>
    <xf numFmtId="0" fontId="36" fillId="0" borderId="1" xfId="0" applyFont="1" applyBorder="1" applyAlignment="1">
      <alignment horizontal="center" vertical="center"/>
    </xf>
    <xf numFmtId="164" fontId="7" fillId="0" borderId="1" xfId="0" applyNumberFormat="1" applyFont="1" applyBorder="1" applyAlignment="1">
      <alignment horizontal="center" vertical="center"/>
    </xf>
    <xf numFmtId="164" fontId="7" fillId="0" borderId="0" xfId="0" applyNumberFormat="1" applyFont="1" applyAlignment="1">
      <alignment horizontal="center" vertical="center"/>
    </xf>
    <xf numFmtId="0" fontId="11" fillId="0" borderId="2" xfId="0" applyFont="1" applyBorder="1"/>
    <xf numFmtId="0" fontId="48" fillId="0" borderId="2" xfId="0" applyFont="1" applyBorder="1"/>
    <xf numFmtId="0" fontId="48" fillId="0" borderId="22" xfId="0" applyFont="1" applyBorder="1" applyAlignment="1">
      <alignment horizontal="center"/>
    </xf>
    <xf numFmtId="0" fontId="48" fillId="0" borderId="1" xfId="0" applyFont="1" applyBorder="1" applyAlignment="1">
      <alignment horizontal="center"/>
    </xf>
    <xf numFmtId="0" fontId="48" fillId="0" borderId="23" xfId="0" applyFont="1" applyBorder="1" applyAlignment="1">
      <alignment horizontal="center"/>
    </xf>
    <xf numFmtId="0" fontId="9" fillId="0" borderId="2" xfId="0" applyFont="1" applyBorder="1"/>
    <xf numFmtId="164" fontId="9" fillId="0" borderId="22" xfId="0" applyNumberFormat="1" applyFont="1" applyBorder="1" applyAlignment="1">
      <alignment horizontal="center"/>
    </xf>
    <xf numFmtId="164" fontId="9" fillId="0" borderId="1" xfId="0" applyNumberFormat="1" applyFont="1" applyBorder="1" applyAlignment="1">
      <alignment horizontal="center"/>
    </xf>
    <xf numFmtId="164" fontId="9" fillId="0" borderId="23" xfId="0" applyNumberFormat="1" applyFont="1" applyBorder="1" applyAlignment="1">
      <alignment horizontal="center"/>
    </xf>
    <xf numFmtId="164" fontId="9" fillId="0" borderId="24" xfId="0" applyNumberFormat="1" applyFont="1" applyBorder="1" applyAlignment="1">
      <alignment horizontal="center"/>
    </xf>
    <xf numFmtId="164" fontId="9" fillId="0" borderId="25" xfId="0" applyNumberFormat="1" applyFont="1" applyBorder="1" applyAlignment="1">
      <alignment horizontal="center"/>
    </xf>
    <xf numFmtId="164" fontId="9" fillId="0" borderId="26" xfId="0" applyNumberFormat="1" applyFont="1" applyBorder="1" applyAlignment="1">
      <alignment horizontal="center"/>
    </xf>
    <xf numFmtId="0" fontId="19" fillId="0" borderId="0" xfId="0" applyFont="1" applyAlignment="1">
      <alignment horizontal="center"/>
    </xf>
    <xf numFmtId="0" fontId="43" fillId="0" borderId="0" xfId="0" applyFont="1" applyAlignment="1">
      <alignment horizontal="center"/>
    </xf>
    <xf numFmtId="0" fontId="14" fillId="0" borderId="0" xfId="2" applyFont="1" applyAlignment="1">
      <alignment horizontal="center"/>
    </xf>
    <xf numFmtId="0" fontId="6" fillId="0" borderId="0" xfId="2" applyAlignment="1">
      <alignment horizontal="center"/>
    </xf>
    <xf numFmtId="0" fontId="24" fillId="0" borderId="0" xfId="0" applyFont="1" applyAlignment="1">
      <alignment horizontal="center"/>
    </xf>
    <xf numFmtId="0" fontId="31" fillId="0" borderId="0" xfId="0" applyFont="1" applyAlignment="1">
      <alignment horizontal="center"/>
    </xf>
    <xf numFmtId="0" fontId="54" fillId="4" borderId="0" xfId="0" applyFont="1" applyFill="1" applyAlignment="1">
      <alignment horizontal="left"/>
    </xf>
    <xf numFmtId="3" fontId="0" fillId="4" borderId="0" xfId="0" applyNumberFormat="1" applyFill="1"/>
    <xf numFmtId="0" fontId="0" fillId="4" borderId="0" xfId="0" applyFill="1" applyAlignment="1">
      <alignment horizontal="left"/>
    </xf>
    <xf numFmtId="0" fontId="11" fillId="4" borderId="1" xfId="0" applyFont="1" applyFill="1" applyBorder="1" applyAlignment="1">
      <alignment horizontal="center"/>
    </xf>
    <xf numFmtId="1" fontId="47" fillId="4" borderId="1" xfId="0" applyNumberFormat="1" applyFont="1" applyFill="1" applyBorder="1" applyAlignment="1">
      <alignment horizontal="center"/>
    </xf>
    <xf numFmtId="0" fontId="11" fillId="4" borderId="1" xfId="0" applyFont="1" applyFill="1" applyBorder="1"/>
    <xf numFmtId="0" fontId="10" fillId="4" borderId="1" xfId="0" applyFont="1" applyFill="1" applyBorder="1"/>
    <xf numFmtId="164" fontId="10" fillId="4" borderId="1" xfId="0" applyNumberFormat="1" applyFont="1" applyFill="1" applyBorder="1" applyAlignment="1">
      <alignment horizontal="center"/>
    </xf>
    <xf numFmtId="0" fontId="12" fillId="4" borderId="6" xfId="1" applyFont="1" applyFill="1" applyBorder="1" applyAlignment="1">
      <alignment horizontal="center"/>
    </xf>
    <xf numFmtId="164" fontId="10" fillId="4" borderId="0" xfId="0" applyNumberFormat="1" applyFont="1" applyFill="1" applyAlignment="1">
      <alignment horizontal="center"/>
    </xf>
    <xf numFmtId="164" fontId="9" fillId="4" borderId="0" xfId="0" applyNumberFormat="1" applyFont="1" applyFill="1" applyAlignment="1">
      <alignment horizontal="center"/>
    </xf>
    <xf numFmtId="0" fontId="11" fillId="4" borderId="7" xfId="0" applyFont="1" applyFill="1" applyBorder="1" applyAlignment="1">
      <alignment horizontal="center"/>
    </xf>
    <xf numFmtId="1" fontId="11" fillId="4" borderId="1" xfId="2" applyNumberFormat="1" applyFont="1" applyFill="1" applyBorder="1" applyAlignment="1">
      <alignment horizontal="center"/>
    </xf>
    <xf numFmtId="0" fontId="11" fillId="4" borderId="1" xfId="2" applyFont="1" applyFill="1" applyBorder="1" applyAlignment="1">
      <alignment horizontal="center"/>
    </xf>
    <xf numFmtId="3" fontId="10" fillId="0" borderId="1" xfId="0" applyNumberFormat="1" applyFont="1" applyBorder="1" applyAlignment="1">
      <alignment horizontal="center"/>
    </xf>
    <xf numFmtId="165" fontId="55" fillId="2" borderId="27" xfId="10" applyNumberFormat="1" applyFill="1" applyBorder="1" applyAlignment="1">
      <alignment vertical="center"/>
    </xf>
    <xf numFmtId="165" fontId="55" fillId="2" borderId="28" xfId="10" applyNumberFormat="1" applyFill="1" applyBorder="1" applyAlignment="1" applyProtection="1">
      <alignment horizontal="right" vertical="center"/>
      <protection locked="0"/>
    </xf>
    <xf numFmtId="0" fontId="37" fillId="0" borderId="0" xfId="3" applyFont="1" applyAlignment="1">
      <alignment horizontal="center"/>
    </xf>
    <xf numFmtId="1" fontId="10" fillId="7" borderId="1" xfId="0" applyNumberFormat="1" applyFont="1" applyFill="1" applyBorder="1" applyAlignment="1">
      <alignment horizontal="center"/>
    </xf>
    <xf numFmtId="1" fontId="0" fillId="0" borderId="0" xfId="0" applyNumberFormat="1"/>
    <xf numFmtId="165" fontId="55" fillId="2" borderId="29" xfId="10" applyNumberFormat="1" applyFill="1" applyBorder="1" applyAlignment="1">
      <alignment vertical="center"/>
    </xf>
    <xf numFmtId="165" fontId="22" fillId="8" borderId="27" xfId="10" applyNumberFormat="1" applyFont="1" applyFill="1" applyBorder="1" applyAlignment="1">
      <alignment horizontal="center" vertical="center"/>
    </xf>
    <xf numFmtId="3" fontId="13" fillId="4" borderId="0" xfId="2" applyNumberFormat="1" applyFont="1" applyFill="1" applyAlignment="1">
      <alignment horizontal="right"/>
    </xf>
    <xf numFmtId="0" fontId="0" fillId="0" borderId="30" xfId="0" applyBorder="1" applyAlignment="1">
      <alignment horizontal="center"/>
    </xf>
    <xf numFmtId="0" fontId="54" fillId="2" borderId="30" xfId="0" applyFont="1" applyFill="1" applyBorder="1" applyAlignment="1">
      <alignment horizontal="left"/>
    </xf>
    <xf numFmtId="0" fontId="0" fillId="2" borderId="30" xfId="0" applyFill="1" applyBorder="1" applyAlignment="1">
      <alignment horizontal="center"/>
    </xf>
    <xf numFmtId="3" fontId="0" fillId="0" borderId="32" xfId="0" applyNumberFormat="1" applyBorder="1"/>
    <xf numFmtId="3" fontId="0" fillId="0" borderId="31" xfId="0" applyNumberFormat="1" applyBorder="1"/>
    <xf numFmtId="0" fontId="10" fillId="2" borderId="0" xfId="0" applyFont="1" applyFill="1" applyAlignment="1">
      <alignment horizontal="center"/>
    </xf>
    <xf numFmtId="3" fontId="10" fillId="2" borderId="0" xfId="0" applyNumberFormat="1" applyFont="1" applyFill="1" applyAlignment="1">
      <alignment horizontal="center"/>
    </xf>
    <xf numFmtId="3" fontId="47" fillId="9" borderId="0" xfId="0" applyNumberFormat="1" applyFont="1" applyFill="1" applyAlignment="1">
      <alignment horizontal="center"/>
    </xf>
    <xf numFmtId="0" fontId="38" fillId="4" borderId="1" xfId="0" applyFont="1" applyFill="1" applyBorder="1" applyAlignment="1">
      <alignment horizontal="center"/>
    </xf>
    <xf numFmtId="1" fontId="38" fillId="4" borderId="1" xfId="0" applyNumberFormat="1" applyFont="1" applyFill="1" applyBorder="1" applyAlignment="1">
      <alignment horizontal="center"/>
    </xf>
    <xf numFmtId="164" fontId="38" fillId="4" borderId="1" xfId="0" applyNumberFormat="1" applyFont="1" applyFill="1" applyBorder="1" applyAlignment="1">
      <alignment horizontal="center"/>
    </xf>
    <xf numFmtId="0" fontId="43" fillId="2" borderId="0" xfId="0" applyFont="1" applyFill="1" applyAlignment="1">
      <alignment horizontal="center"/>
    </xf>
    <xf numFmtId="1" fontId="43" fillId="2" borderId="0" xfId="0" applyNumberFormat="1" applyFont="1" applyFill="1" applyAlignment="1">
      <alignment horizontal="center"/>
    </xf>
    <xf numFmtId="0" fontId="22" fillId="0" borderId="0" xfId="1" applyFont="1"/>
    <xf numFmtId="0" fontId="25" fillId="0" borderId="0" xfId="0" applyFont="1" applyAlignment="1">
      <alignment horizontal="center"/>
    </xf>
    <xf numFmtId="0" fontId="33" fillId="0" borderId="0" xfId="0" applyFont="1"/>
    <xf numFmtId="0" fontId="33" fillId="9" borderId="0" xfId="0" applyFont="1" applyFill="1" applyAlignment="1">
      <alignment horizontal="right"/>
    </xf>
    <xf numFmtId="0" fontId="25" fillId="0" borderId="0" xfId="0" applyFont="1"/>
    <xf numFmtId="0" fontId="33" fillId="0" borderId="0" xfId="0" applyFont="1" applyAlignment="1">
      <alignment horizontal="center"/>
    </xf>
    <xf numFmtId="0" fontId="56" fillId="0" borderId="0" xfId="2" applyFont="1"/>
    <xf numFmtId="0" fontId="47" fillId="0" borderId="0" xfId="0" applyFont="1" applyAlignment="1">
      <alignment horizontal="center"/>
    </xf>
    <xf numFmtId="0" fontId="47" fillId="0" borderId="30" xfId="0" applyFont="1" applyBorder="1" applyAlignment="1">
      <alignment horizontal="center"/>
    </xf>
    <xf numFmtId="0" fontId="47" fillId="0" borderId="32" xfId="0" applyFont="1" applyBorder="1"/>
    <xf numFmtId="0" fontId="47" fillId="0" borderId="0" xfId="0" applyFont="1"/>
    <xf numFmtId="0" fontId="8" fillId="0" borderId="0" xfId="0" applyFont="1" applyAlignment="1">
      <alignment horizontal="center"/>
    </xf>
    <xf numFmtId="0" fontId="36" fillId="0" borderId="0" xfId="0" applyFont="1" applyAlignment="1">
      <alignment horizontal="center"/>
    </xf>
    <xf numFmtId="0" fontId="37" fillId="0" borderId="0" xfId="0" applyFont="1" applyAlignment="1">
      <alignment horizontal="center"/>
    </xf>
    <xf numFmtId="1" fontId="47" fillId="3" borderId="0" xfId="0" applyNumberFormat="1" applyFont="1" applyFill="1" applyAlignment="1">
      <alignment horizontal="center"/>
    </xf>
    <xf numFmtId="0" fontId="36" fillId="0" borderId="0" xfId="3" applyFont="1"/>
    <xf numFmtId="0" fontId="49" fillId="0" borderId="0" xfId="3" applyFont="1"/>
    <xf numFmtId="0" fontId="35" fillId="0" borderId="2" xfId="6" applyFont="1" applyBorder="1"/>
    <xf numFmtId="0" fontId="35" fillId="0" borderId="5" xfId="6" applyFont="1" applyBorder="1"/>
    <xf numFmtId="0" fontId="59" fillId="0" borderId="0" xfId="12" applyFont="1" applyAlignment="1">
      <alignment horizontal="left" vertical="center"/>
    </xf>
    <xf numFmtId="0" fontId="59" fillId="0" borderId="0" xfId="12" applyFont="1" applyAlignment="1">
      <alignment horizontal="centerContinuous"/>
    </xf>
    <xf numFmtId="0" fontId="58" fillId="0" borderId="0" xfId="12"/>
    <xf numFmtId="0" fontId="59" fillId="0" borderId="0" xfId="12" applyFont="1"/>
    <xf numFmtId="0" fontId="58" fillId="0" borderId="0" xfId="12" applyAlignment="1">
      <alignment vertical="top"/>
    </xf>
    <xf numFmtId="0" fontId="59" fillId="0" borderId="0" xfId="12" applyFont="1" applyAlignment="1">
      <alignment horizontal="left" indent="1"/>
    </xf>
    <xf numFmtId="0" fontId="58" fillId="0" borderId="0" xfId="12" applyAlignment="1">
      <alignment horizontal="left" indent="1"/>
    </xf>
    <xf numFmtId="0" fontId="58" fillId="0" borderId="0" xfId="13" applyFont="1"/>
    <xf numFmtId="0" fontId="58" fillId="0" borderId="0" xfId="12" applyAlignment="1">
      <alignment horizontal="left" vertical="top" indent="1"/>
    </xf>
    <xf numFmtId="0" fontId="58" fillId="0" borderId="0" xfId="12" applyAlignment="1">
      <alignment vertical="top" wrapText="1"/>
    </xf>
    <xf numFmtId="0" fontId="58" fillId="0" borderId="0" xfId="14"/>
    <xf numFmtId="0" fontId="59" fillId="0" borderId="0" xfId="14" applyFont="1" applyAlignment="1">
      <alignment horizontal="left"/>
    </xf>
    <xf numFmtId="0" fontId="58" fillId="0" borderId="0" xfId="14" applyAlignment="1">
      <alignment horizontal="left"/>
    </xf>
    <xf numFmtId="0" fontId="59" fillId="0" borderId="0" xfId="14" applyFont="1"/>
    <xf numFmtId="0" fontId="58" fillId="0" borderId="0" xfId="14" applyAlignment="1">
      <alignment horizontal="center"/>
    </xf>
    <xf numFmtId="0" fontId="58" fillId="0" borderId="0" xfId="14" applyAlignment="1">
      <alignment horizontal="right"/>
    </xf>
    <xf numFmtId="164" fontId="33" fillId="0" borderId="1" xfId="6" applyNumberFormat="1" applyFont="1" applyBorder="1" applyAlignment="1">
      <alignment horizontal="center"/>
    </xf>
    <xf numFmtId="0" fontId="35" fillId="0" borderId="5" xfId="6" applyFont="1" applyBorder="1" applyAlignment="1">
      <alignment horizontal="left"/>
    </xf>
    <xf numFmtId="164" fontId="25" fillId="7" borderId="1" xfId="6" applyNumberFormat="1" applyFont="1" applyFill="1" applyBorder="1" applyAlignment="1">
      <alignment horizontal="center"/>
    </xf>
    <xf numFmtId="164" fontId="25" fillId="7" borderId="1" xfId="0" applyNumberFormat="1" applyFont="1" applyFill="1" applyBorder="1" applyAlignment="1">
      <alignment horizontal="center"/>
    </xf>
    <xf numFmtId="164" fontId="34" fillId="7" borderId="1" xfId="0" applyNumberFormat="1" applyFont="1" applyFill="1" applyBorder="1" applyAlignment="1">
      <alignment horizontal="center"/>
    </xf>
    <xf numFmtId="164" fontId="25" fillId="7" borderId="0" xfId="0" applyNumberFormat="1" applyFont="1" applyFill="1" applyAlignment="1">
      <alignment horizontal="center"/>
    </xf>
    <xf numFmtId="164" fontId="25" fillId="7" borderId="1" xfId="8" applyNumberFormat="1" applyFont="1" applyFill="1" applyBorder="1" applyAlignment="1">
      <alignment horizontal="center"/>
    </xf>
    <xf numFmtId="0" fontId="33" fillId="7" borderId="1" xfId="0" applyFont="1" applyFill="1" applyBorder="1" applyAlignment="1">
      <alignment horizontal="center"/>
    </xf>
    <xf numFmtId="164" fontId="61" fillId="10" borderId="1" xfId="6" applyNumberFormat="1" applyFont="1" applyFill="1" applyBorder="1" applyAlignment="1">
      <alignment horizontal="center"/>
    </xf>
    <xf numFmtId="164" fontId="61" fillId="10" borderId="1" xfId="0" applyNumberFormat="1" applyFont="1" applyFill="1" applyBorder="1" applyAlignment="1">
      <alignment horizontal="center"/>
    </xf>
    <xf numFmtId="164" fontId="62" fillId="10" borderId="1" xfId="0" applyNumberFormat="1" applyFont="1" applyFill="1" applyBorder="1" applyAlignment="1">
      <alignment horizontal="center"/>
    </xf>
    <xf numFmtId="0" fontId="62" fillId="10" borderId="1" xfId="0" applyFont="1" applyFill="1" applyBorder="1" applyAlignment="1">
      <alignment horizontal="center"/>
    </xf>
    <xf numFmtId="0" fontId="39" fillId="0" borderId="4" xfId="6" applyFont="1" applyBorder="1"/>
    <xf numFmtId="0" fontId="65" fillId="0" borderId="0" xfId="0" applyFont="1"/>
    <xf numFmtId="0" fontId="65" fillId="0" borderId="0" xfId="0" applyFont="1" applyAlignment="1">
      <alignment horizontal="center"/>
    </xf>
    <xf numFmtId="0" fontId="12" fillId="0" borderId="3" xfId="0" applyFont="1" applyBorder="1" applyAlignment="1">
      <alignment horizontal="center"/>
    </xf>
    <xf numFmtId="0" fontId="67" fillId="0" borderId="0" xfId="14" applyFont="1"/>
    <xf numFmtId="0" fontId="14" fillId="0" borderId="0" xfId="15" applyFont="1"/>
    <xf numFmtId="0" fontId="14" fillId="0" borderId="0" xfId="15" applyFont="1" applyAlignment="1">
      <alignment horizontal="left"/>
    </xf>
    <xf numFmtId="0" fontId="17" fillId="0" borderId="0" xfId="15" applyFont="1" applyAlignment="1">
      <alignment horizontal="left"/>
    </xf>
    <xf numFmtId="0" fontId="10" fillId="0" borderId="0" xfId="15" applyFont="1" applyAlignment="1">
      <alignment horizontal="left"/>
    </xf>
    <xf numFmtId="0" fontId="1" fillId="0" borderId="0" xfId="15" applyAlignment="1">
      <alignment horizontal="left"/>
    </xf>
    <xf numFmtId="0" fontId="1" fillId="0" borderId="0" xfId="15"/>
    <xf numFmtId="0" fontId="1" fillId="0" borderId="0" xfId="15" applyAlignment="1">
      <alignment horizontal="left" vertical="center"/>
    </xf>
    <xf numFmtId="0" fontId="70" fillId="0" borderId="0" xfId="16" applyFont="1" applyBorder="1" applyAlignment="1">
      <alignment horizontal="center"/>
    </xf>
    <xf numFmtId="0" fontId="68" fillId="0" borderId="0" xfId="15" applyFont="1"/>
    <xf numFmtId="0" fontId="29" fillId="0" borderId="0" xfId="4"/>
    <xf numFmtId="0" fontId="71" fillId="0" borderId="0" xfId="15" applyFont="1" applyAlignment="1">
      <alignment horizontal="center"/>
    </xf>
    <xf numFmtId="0" fontId="36" fillId="0" borderId="0" xfId="0" applyFont="1" applyAlignment="1">
      <alignment horizontal="left" vertical="center"/>
    </xf>
    <xf numFmtId="0" fontId="68" fillId="3" borderId="0" xfId="15" applyFont="1" applyFill="1" applyAlignment="1">
      <alignment horizontal="left"/>
    </xf>
    <xf numFmtId="0" fontId="68" fillId="3" borderId="0" xfId="15" applyFont="1" applyFill="1"/>
    <xf numFmtId="0" fontId="1" fillId="3" borderId="0" xfId="15" applyFill="1"/>
    <xf numFmtId="0" fontId="29" fillId="0" borderId="0" xfId="4" applyAlignment="1">
      <alignment vertical="center"/>
    </xf>
    <xf numFmtId="0" fontId="68" fillId="2" borderId="0" xfId="15" applyFont="1" applyFill="1"/>
    <xf numFmtId="0" fontId="71" fillId="3" borderId="0" xfId="15" applyFont="1" applyFill="1" applyAlignment="1">
      <alignment horizontal="center"/>
    </xf>
    <xf numFmtId="0" fontId="72" fillId="0" borderId="0" xfId="15" applyFont="1" applyAlignment="1">
      <alignment horizontal="center"/>
    </xf>
    <xf numFmtId="0" fontId="71" fillId="3" borderId="0" xfId="15" applyFont="1" applyFill="1" applyAlignment="1">
      <alignment horizontal="left"/>
    </xf>
    <xf numFmtId="0" fontId="23" fillId="0" borderId="6" xfId="0" applyFont="1" applyBorder="1" applyAlignment="1">
      <alignment horizontal="center"/>
    </xf>
    <xf numFmtId="1" fontId="31" fillId="0" borderId="0" xfId="0" applyNumberFormat="1" applyFont="1" applyAlignment="1">
      <alignment horizontal="center"/>
    </xf>
    <xf numFmtId="0" fontId="73" fillId="0" borderId="14" xfId="0" applyFont="1" applyBorder="1" applyAlignment="1">
      <alignment horizontal="left" vertical="center" wrapText="1"/>
    </xf>
    <xf numFmtId="0" fontId="73" fillId="0" borderId="1" xfId="0" applyFont="1" applyBorder="1" applyAlignment="1">
      <alignment horizontal="center" vertical="center" wrapText="1"/>
    </xf>
    <xf numFmtId="164" fontId="36" fillId="0" borderId="1" xfId="0" applyNumberFormat="1" applyFont="1" applyBorder="1" applyAlignment="1">
      <alignment horizontal="center" vertical="center"/>
    </xf>
    <xf numFmtId="0" fontId="73" fillId="0" borderId="16" xfId="0" applyFont="1" applyBorder="1" applyAlignment="1">
      <alignment vertical="center" wrapText="1"/>
    </xf>
    <xf numFmtId="3" fontId="19" fillId="0" borderId="1" xfId="0" applyNumberFormat="1" applyFont="1" applyBorder="1" applyAlignment="1">
      <alignment horizontal="center" vertical="center"/>
    </xf>
    <xf numFmtId="164" fontId="19" fillId="0" borderId="1" xfId="0" applyNumberFormat="1" applyFont="1" applyBorder="1" applyAlignment="1">
      <alignment horizontal="center" vertical="center"/>
    </xf>
    <xf numFmtId="0" fontId="50" fillId="0" borderId="6" xfId="0" applyFont="1" applyBorder="1" applyAlignment="1">
      <alignment vertical="center" wrapText="1"/>
    </xf>
    <xf numFmtId="0" fontId="73" fillId="0" borderId="1" xfId="0" applyFont="1" applyBorder="1" applyAlignment="1">
      <alignment vertical="center" wrapText="1"/>
    </xf>
    <xf numFmtId="0" fontId="19" fillId="0" borderId="1" xfId="0" applyFont="1" applyBorder="1" applyAlignment="1">
      <alignment horizontal="center" vertical="center"/>
    </xf>
    <xf numFmtId="0" fontId="50" fillId="0" borderId="1" xfId="0" applyFont="1" applyBorder="1" applyAlignment="1">
      <alignment vertical="center" wrapText="1"/>
    </xf>
    <xf numFmtId="0" fontId="73" fillId="0" borderId="15" xfId="0" applyFont="1" applyBorder="1" applyAlignment="1">
      <alignment horizontal="left" vertical="center" wrapText="1"/>
    </xf>
    <xf numFmtId="0" fontId="73" fillId="0" borderId="17" xfId="0" applyFont="1" applyBorder="1" applyAlignment="1">
      <alignment vertical="center" wrapText="1"/>
    </xf>
    <xf numFmtId="0" fontId="50" fillId="0" borderId="18" xfId="0" applyFont="1" applyBorder="1" applyAlignment="1">
      <alignment vertical="center" wrapText="1"/>
    </xf>
    <xf numFmtId="0" fontId="73" fillId="0" borderId="2" xfId="0" applyFont="1" applyBorder="1" applyAlignment="1">
      <alignment vertical="center" wrapText="1"/>
    </xf>
    <xf numFmtId="0" fontId="50" fillId="0" borderId="2" xfId="0" applyFont="1" applyBorder="1" applyAlignment="1">
      <alignment vertical="center" wrapText="1"/>
    </xf>
    <xf numFmtId="0" fontId="74" fillId="0" borderId="0" xfId="0" applyFont="1" applyAlignment="1">
      <alignment horizontal="left" vertical="center"/>
    </xf>
    <xf numFmtId="0" fontId="75" fillId="0" borderId="0" xfId="0" applyFont="1"/>
    <xf numFmtId="0" fontId="76" fillId="0" borderId="0" xfId="0" applyFont="1"/>
    <xf numFmtId="0" fontId="29" fillId="0" borderId="0" xfId="4" applyAlignment="1">
      <alignment horizontal="left" vertical="center"/>
    </xf>
    <xf numFmtId="0" fontId="29" fillId="0" borderId="0" xfId="4" applyBorder="1" applyAlignment="1">
      <alignment horizontal="left"/>
    </xf>
    <xf numFmtId="0" fontId="50" fillId="0" borderId="0" xfId="1" applyFont="1" applyAlignment="1">
      <alignment horizontal="left" vertical="top" wrapText="1"/>
    </xf>
    <xf numFmtId="0" fontId="11" fillId="4" borderId="1" xfId="2" applyFont="1" applyFill="1" applyBorder="1" applyAlignment="1">
      <alignment horizontal="right"/>
    </xf>
    <xf numFmtId="0" fontId="6" fillId="0" borderId="1" xfId="2" applyBorder="1" applyAlignment="1">
      <alignment horizontal="center"/>
    </xf>
    <xf numFmtId="0" fontId="10" fillId="7" borderId="0" xfId="0" applyFont="1" applyFill="1" applyAlignment="1">
      <alignment horizontal="left"/>
    </xf>
    <xf numFmtId="0" fontId="11" fillId="0" borderId="20" xfId="0" applyFont="1" applyBorder="1" applyAlignment="1">
      <alignment horizontal="center"/>
    </xf>
    <xf numFmtId="0" fontId="11" fillId="0" borderId="21" xfId="0" applyFont="1" applyBorder="1" applyAlignment="1">
      <alignment horizontal="center"/>
    </xf>
    <xf numFmtId="0" fontId="11" fillId="0" borderId="19" xfId="0" applyFont="1" applyBorder="1" applyAlignment="1">
      <alignment horizontal="center"/>
    </xf>
    <xf numFmtId="0" fontId="53" fillId="0" borderId="0" xfId="0" applyFont="1" applyAlignment="1">
      <alignment horizontal="left" vertical="center" wrapText="1"/>
    </xf>
    <xf numFmtId="0" fontId="49" fillId="0" borderId="0" xfId="0" applyFont="1" applyAlignment="1">
      <alignment horizontal="left" vertical="center"/>
    </xf>
    <xf numFmtId="0" fontId="49" fillId="0" borderId="0" xfId="0" applyFont="1" applyAlignment="1">
      <alignment horizontal="center" vertical="center"/>
    </xf>
    <xf numFmtId="0" fontId="35" fillId="0" borderId="2" xfId="6" applyFont="1" applyBorder="1" applyAlignment="1">
      <alignment horizontal="left"/>
    </xf>
    <xf numFmtId="0" fontId="35" fillId="0" borderId="5" xfId="6" applyFont="1" applyBorder="1" applyAlignment="1">
      <alignment horizontal="left"/>
    </xf>
    <xf numFmtId="0" fontId="35" fillId="0" borderId="3" xfId="6" applyFont="1" applyBorder="1" applyAlignment="1">
      <alignment horizontal="left"/>
    </xf>
    <xf numFmtId="0" fontId="0" fillId="0" borderId="0" xfId="0" applyAlignment="1">
      <alignment horizontal="left" vertical="distributed" wrapText="1"/>
    </xf>
    <xf numFmtId="0" fontId="0" fillId="0" borderId="0" xfId="0" applyAlignment="1">
      <alignment horizontal="left" vertical="distributed"/>
    </xf>
    <xf numFmtId="0" fontId="30" fillId="0" borderId="2" xfId="6" applyBorder="1" applyAlignment="1">
      <alignment horizontal="center"/>
    </xf>
    <xf numFmtId="0" fontId="30" fillId="0" borderId="5" xfId="6" applyBorder="1" applyAlignment="1">
      <alignment horizontal="center"/>
    </xf>
    <xf numFmtId="0" fontId="30" fillId="0" borderId="3" xfId="6" applyBorder="1" applyAlignment="1">
      <alignment horizontal="center"/>
    </xf>
    <xf numFmtId="0" fontId="66" fillId="0" borderId="0" xfId="14" applyFont="1" applyAlignment="1">
      <alignment horizontal="left" vertical="center"/>
    </xf>
  </cellXfs>
  <cellStyles count="18">
    <cellStyle name="Link" xfId="4" builtinId="8"/>
    <cellStyle name="Link 2" xfId="11" xr:uid="{139E287C-7AE4-4A33-9023-F7941B8A231C}"/>
    <cellStyle name="Link 2 2" xfId="16" xr:uid="{10811A65-7B3B-45B6-992A-8C3EE9386948}"/>
    <cellStyle name="Link 3" xfId="17" xr:uid="{C74E5627-14E9-4A8F-B6F9-B5AE88F5CA8A}"/>
    <cellStyle name="Standard" xfId="0" builtinId="0"/>
    <cellStyle name="Standard 17" xfId="13" xr:uid="{963B6B9F-C554-4FB6-B639-0CD9FB352941}"/>
    <cellStyle name="Standard 2" xfId="1" xr:uid="{00000000-0005-0000-0000-000001000000}"/>
    <cellStyle name="Standard 2 2" xfId="6" xr:uid="{1B555578-E8FB-45B7-9A4E-3B173D943852}"/>
    <cellStyle name="Standard 2 2 2" xfId="7" xr:uid="{ECD3E07A-441A-4A38-B12C-513DC020D5F6}"/>
    <cellStyle name="Standard 3" xfId="2" xr:uid="{199A9384-B3A3-4FD4-B06D-8B99ABCC93A6}"/>
    <cellStyle name="Standard 3 2" xfId="8" xr:uid="{08ECC3F5-4F68-4659-B5A7-6E4C0681C750}"/>
    <cellStyle name="Standard 4" xfId="3" xr:uid="{57A9D4FB-CC40-4C32-AB83-991DDC3E9552}"/>
    <cellStyle name="Standard 5" xfId="5" xr:uid="{1716BE19-C1CF-4C12-8208-9B1B71515053}"/>
    <cellStyle name="Standard 6" xfId="9" xr:uid="{89FB63E5-5C93-4A78-BC0A-8ADA89E5B6B3}"/>
    <cellStyle name="Standard 7" xfId="15" xr:uid="{D0CE46EB-1E30-4B07-87AC-E0EB7317C80F}"/>
    <cellStyle name="Standard_R1_Anschriftenverzeichnis_der_Kultusministerien" xfId="14" xr:uid="{180E2FBC-D381-4B24-9AE7-22BA18179738}"/>
    <cellStyle name="Standard_R1_Anschriftenverzeichnis_der_Statistischen_Landesaemter" xfId="12" xr:uid="{FDD97607-27D7-4871-90E3-B5C66DF44DC8}"/>
    <cellStyle name="Standard_UmfrageschemataKurse+Abinoten 2" xfId="10" xr:uid="{D98DC7C1-6E78-4BEB-A90F-7566CD0D46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600" b="1" i="0" u="none" strike="noStrike" kern="1200" baseline="0">
                <a:solidFill>
                  <a:schemeClr val="tx1">
                    <a:lumMod val="65000"/>
                    <a:lumOff val="35000"/>
                  </a:schemeClr>
                </a:solidFill>
                <a:latin typeface="+mn-lt"/>
                <a:ea typeface="+mn-ea"/>
                <a:cs typeface="+mn-cs"/>
              </a:defRPr>
            </a:pPr>
            <a:r>
              <a:rPr lang="de-DE" sz="1400">
                <a:latin typeface="Arial Narrow" panose="020B0606020202030204" pitchFamily="34" charset="0"/>
              </a:rPr>
              <a:t>Leistungsfach Sport:</a:t>
            </a:r>
          </a:p>
          <a:p>
            <a:pPr algn="l">
              <a:defRPr/>
            </a:pPr>
            <a:r>
              <a:rPr lang="de-DE" sz="1200">
                <a:latin typeface="Arial Narrow" panose="020B0606020202030204" pitchFamily="34" charset="0"/>
              </a:rPr>
              <a:t>Entwicklung der Schülerzahlen in den Bundesländern zwischen  2002 - 2018  </a:t>
            </a:r>
          </a:p>
        </c:rich>
      </c:tx>
      <c:layout>
        <c:manualLayout>
          <c:xMode val="edge"/>
          <c:yMode val="edge"/>
          <c:x val="7.0071733387418985E-3"/>
          <c:y val="0"/>
        </c:manualLayout>
      </c:layout>
      <c:overlay val="0"/>
      <c:spPr>
        <a:noFill/>
        <a:ln>
          <a:noFill/>
        </a:ln>
        <a:effectLst/>
      </c:spPr>
      <c:txPr>
        <a:bodyPr rot="0" spcFirstLastPara="1" vertOverflow="ellipsis" vert="horz" wrap="square" anchor="ctr" anchorCtr="1"/>
        <a:lstStyle/>
        <a:p>
          <a:pPr algn="l">
            <a:defRPr sz="1600" b="1" i="0" u="none" strike="noStrike" kern="120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1.0862407407407407E-2"/>
          <c:y val="0.16760719225449519"/>
          <c:w val="0.85597648148148153"/>
          <c:h val="0.76822055956698365"/>
        </c:manualLayout>
      </c:layout>
      <c:areaChart>
        <c:grouping val="stacked"/>
        <c:varyColors val="0"/>
        <c:ser>
          <c:idx val="1"/>
          <c:order val="0"/>
          <c:tx>
            <c:strRef>
              <c:f>'Abiturienten und Schüler LkSp '!$P$97</c:f>
              <c:strCache>
                <c:ptCount val="1"/>
                <c:pt idx="0">
                  <c:v>BW</c:v>
                </c:pt>
              </c:strCache>
            </c:strRef>
          </c:tx>
          <c:spPr>
            <a:solidFill>
              <a:schemeClr val="accent2"/>
            </a:solidFill>
            <a:ln>
              <a:noFill/>
            </a:ln>
            <a:effectLst/>
            <a:scene3d>
              <a:camera prst="orthographicFront">
                <a:rot lat="0" lon="0" rev="0"/>
              </a:camera>
              <a:lightRig rig="brightRoom" dir="tl">
                <a:rot lat="0" lon="0" rev="1800000"/>
              </a:lightRig>
            </a:scene3d>
            <a:sp3d contourW="10160" prstMaterial="dkEdge">
              <a:bevelT w="38100" h="50800" prst="angle"/>
              <a:contourClr>
                <a:scrgbClr r="0" g="0" b="0">
                  <a:shade val="40000"/>
                  <a:satMod val="150000"/>
                </a:scrgbClr>
              </a:contourClr>
            </a:sp3d>
          </c:spPr>
          <c:cat>
            <c:strRef>
              <c:f>'Abiturienten und Schüler LkSp '!$Q$96:$AG$96</c:f>
              <c:strCache>
                <c:ptCount val="17"/>
                <c:pt idx="0">
                  <c:v>02/03</c:v>
                </c:pt>
                <c:pt idx="1">
                  <c:v>03/04</c:v>
                </c:pt>
                <c:pt idx="2">
                  <c:v>04/05</c:v>
                </c:pt>
                <c:pt idx="3">
                  <c:v>05/06</c:v>
                </c:pt>
                <c:pt idx="4">
                  <c:v>06/07</c:v>
                </c:pt>
                <c:pt idx="5">
                  <c:v>07/08</c:v>
                </c:pt>
                <c:pt idx="6">
                  <c:v>08/09</c:v>
                </c:pt>
                <c:pt idx="7">
                  <c:v>09/10</c:v>
                </c:pt>
                <c:pt idx="8">
                  <c:v>10/11</c:v>
                </c:pt>
                <c:pt idx="9">
                  <c:v>11/12</c:v>
                </c:pt>
                <c:pt idx="10">
                  <c:v>12/13</c:v>
                </c:pt>
                <c:pt idx="11">
                  <c:v>13/14</c:v>
                </c:pt>
                <c:pt idx="12">
                  <c:v>14/15</c:v>
                </c:pt>
                <c:pt idx="13">
                  <c:v>15/16</c:v>
                </c:pt>
                <c:pt idx="14">
                  <c:v>16/17</c:v>
                </c:pt>
                <c:pt idx="15">
                  <c:v>17/18</c:v>
                </c:pt>
                <c:pt idx="16">
                  <c:v>18/19</c:v>
                </c:pt>
              </c:strCache>
            </c:strRef>
          </c:cat>
          <c:val>
            <c:numRef>
              <c:f>'Abiturienten und Schüler LkSp '!$Q$97:$AG$97</c:f>
              <c:numCache>
                <c:formatCode>General</c:formatCode>
                <c:ptCount val="17"/>
                <c:pt idx="0">
                  <c:v>2194</c:v>
                </c:pt>
                <c:pt idx="1">
                  <c:v>3208</c:v>
                </c:pt>
                <c:pt idx="2">
                  <c:v>3880</c:v>
                </c:pt>
                <c:pt idx="3">
                  <c:v>3967</c:v>
                </c:pt>
                <c:pt idx="4">
                  <c:v>4246</c:v>
                </c:pt>
                <c:pt idx="5">
                  <c:v>4568</c:v>
                </c:pt>
                <c:pt idx="6">
                  <c:v>5016</c:v>
                </c:pt>
                <c:pt idx="7">
                  <c:v>5009</c:v>
                </c:pt>
                <c:pt idx="8">
                  <c:v>5218</c:v>
                </c:pt>
                <c:pt idx="9">
                  <c:v>5033</c:v>
                </c:pt>
                <c:pt idx="10">
                  <c:v>4762</c:v>
                </c:pt>
                <c:pt idx="11">
                  <c:v>4720</c:v>
                </c:pt>
                <c:pt idx="12">
                  <c:v>5453</c:v>
                </c:pt>
                <c:pt idx="13">
                  <c:v>5473</c:v>
                </c:pt>
                <c:pt idx="14">
                  <c:v>5445</c:v>
                </c:pt>
                <c:pt idx="15">
                  <c:v>5555</c:v>
                </c:pt>
                <c:pt idx="16">
                  <c:v>5254</c:v>
                </c:pt>
              </c:numCache>
            </c:numRef>
          </c:val>
          <c:extLst>
            <c:ext xmlns:c16="http://schemas.microsoft.com/office/drawing/2014/chart" uri="{C3380CC4-5D6E-409C-BE32-E72D297353CC}">
              <c16:uniqueId val="{00000000-B340-485A-AEC0-F020AE6E9C45}"/>
            </c:ext>
          </c:extLst>
        </c:ser>
        <c:ser>
          <c:idx val="2"/>
          <c:order val="1"/>
          <c:tx>
            <c:strRef>
              <c:f>'Abiturienten und Schüler LkSp '!$P$98</c:f>
              <c:strCache>
                <c:ptCount val="1"/>
                <c:pt idx="0">
                  <c:v>BY</c:v>
                </c:pt>
              </c:strCache>
            </c:strRef>
          </c:tx>
          <c:spPr>
            <a:solidFill>
              <a:schemeClr val="accent3"/>
            </a:solidFill>
            <a:ln>
              <a:noFill/>
            </a:ln>
            <a:effectLst/>
            <a:scene3d>
              <a:camera prst="orthographicFront">
                <a:rot lat="0" lon="0" rev="0"/>
              </a:camera>
              <a:lightRig rig="brightRoom" dir="tl">
                <a:rot lat="0" lon="0" rev="1800000"/>
              </a:lightRig>
            </a:scene3d>
            <a:sp3d contourW="10160" prstMaterial="dkEdge">
              <a:bevelT w="38100" h="50800" prst="angle"/>
              <a:contourClr>
                <a:scrgbClr r="0" g="0" b="0">
                  <a:shade val="40000"/>
                  <a:satMod val="150000"/>
                </a:scrgbClr>
              </a:contourClr>
            </a:sp3d>
          </c:spPr>
          <c:cat>
            <c:strRef>
              <c:f>'Abiturienten und Schüler LkSp '!$Q$96:$AG$96</c:f>
              <c:strCache>
                <c:ptCount val="17"/>
                <c:pt idx="0">
                  <c:v>02/03</c:v>
                </c:pt>
                <c:pt idx="1">
                  <c:v>03/04</c:v>
                </c:pt>
                <c:pt idx="2">
                  <c:v>04/05</c:v>
                </c:pt>
                <c:pt idx="3">
                  <c:v>05/06</c:v>
                </c:pt>
                <c:pt idx="4">
                  <c:v>06/07</c:v>
                </c:pt>
                <c:pt idx="5">
                  <c:v>07/08</c:v>
                </c:pt>
                <c:pt idx="6">
                  <c:v>08/09</c:v>
                </c:pt>
                <c:pt idx="7">
                  <c:v>09/10</c:v>
                </c:pt>
                <c:pt idx="8">
                  <c:v>10/11</c:v>
                </c:pt>
                <c:pt idx="9">
                  <c:v>11/12</c:v>
                </c:pt>
                <c:pt idx="10">
                  <c:v>12/13</c:v>
                </c:pt>
                <c:pt idx="11">
                  <c:v>13/14</c:v>
                </c:pt>
                <c:pt idx="12">
                  <c:v>14/15</c:v>
                </c:pt>
                <c:pt idx="13">
                  <c:v>15/16</c:v>
                </c:pt>
                <c:pt idx="14">
                  <c:v>16/17</c:v>
                </c:pt>
                <c:pt idx="15">
                  <c:v>17/18</c:v>
                </c:pt>
                <c:pt idx="16">
                  <c:v>18/19</c:v>
                </c:pt>
              </c:strCache>
            </c:strRef>
          </c:cat>
          <c:val>
            <c:numRef>
              <c:f>'Abiturienten und Schüler LkSp '!$Q$98:$AG$98</c:f>
              <c:numCache>
                <c:formatCode>General</c:formatCode>
                <c:ptCount val="17"/>
                <c:pt idx="0">
                  <c:v>1693</c:v>
                </c:pt>
                <c:pt idx="1">
                  <c:v>2078</c:v>
                </c:pt>
                <c:pt idx="2">
                  <c:v>2077</c:v>
                </c:pt>
                <c:pt idx="3">
                  <c:v>2350</c:v>
                </c:pt>
                <c:pt idx="4">
                  <c:v>2708</c:v>
                </c:pt>
                <c:pt idx="5">
                  <c:v>2947</c:v>
                </c:pt>
                <c:pt idx="6">
                  <c:v>3319</c:v>
                </c:pt>
                <c:pt idx="7">
                  <c:v>3701</c:v>
                </c:pt>
                <c:pt idx="8">
                  <c:v>4175</c:v>
                </c:pt>
                <c:pt idx="9">
                  <c:v>4995</c:v>
                </c:pt>
                <c:pt idx="10">
                  <c:v>4284</c:v>
                </c:pt>
                <c:pt idx="11">
                  <c:v>4325</c:v>
                </c:pt>
                <c:pt idx="12">
                  <c:v>3918</c:v>
                </c:pt>
                <c:pt idx="13">
                  <c:v>3764</c:v>
                </c:pt>
                <c:pt idx="14">
                  <c:v>3858</c:v>
                </c:pt>
                <c:pt idx="15">
                  <c:v>4401</c:v>
                </c:pt>
                <c:pt idx="16">
                  <c:v>4454</c:v>
                </c:pt>
              </c:numCache>
            </c:numRef>
          </c:val>
          <c:extLst>
            <c:ext xmlns:c16="http://schemas.microsoft.com/office/drawing/2014/chart" uri="{C3380CC4-5D6E-409C-BE32-E72D297353CC}">
              <c16:uniqueId val="{00000001-B340-485A-AEC0-F020AE6E9C45}"/>
            </c:ext>
          </c:extLst>
        </c:ser>
        <c:ser>
          <c:idx val="3"/>
          <c:order val="2"/>
          <c:tx>
            <c:strRef>
              <c:f>'Abiturienten und Schüler LkSp '!$P$99</c:f>
              <c:strCache>
                <c:ptCount val="1"/>
                <c:pt idx="0">
                  <c:v>NW</c:v>
                </c:pt>
              </c:strCache>
            </c:strRef>
          </c:tx>
          <c:spPr>
            <a:solidFill>
              <a:schemeClr val="accent4"/>
            </a:solidFill>
            <a:ln>
              <a:noFill/>
            </a:ln>
            <a:effectLst/>
            <a:scene3d>
              <a:camera prst="orthographicFront">
                <a:rot lat="0" lon="0" rev="0"/>
              </a:camera>
              <a:lightRig rig="brightRoom" dir="tl">
                <a:rot lat="0" lon="0" rev="1800000"/>
              </a:lightRig>
            </a:scene3d>
            <a:sp3d contourW="10160" prstMaterial="dkEdge">
              <a:bevelT w="38100" h="50800" prst="angle"/>
              <a:contourClr>
                <a:scrgbClr r="0" g="0" b="0">
                  <a:shade val="40000"/>
                  <a:satMod val="150000"/>
                </a:scrgbClr>
              </a:contourClr>
            </a:sp3d>
          </c:spPr>
          <c:cat>
            <c:strRef>
              <c:f>'Abiturienten und Schüler LkSp '!$Q$96:$AG$96</c:f>
              <c:strCache>
                <c:ptCount val="17"/>
                <c:pt idx="0">
                  <c:v>02/03</c:v>
                </c:pt>
                <c:pt idx="1">
                  <c:v>03/04</c:v>
                </c:pt>
                <c:pt idx="2">
                  <c:v>04/05</c:v>
                </c:pt>
                <c:pt idx="3">
                  <c:v>05/06</c:v>
                </c:pt>
                <c:pt idx="4">
                  <c:v>06/07</c:v>
                </c:pt>
                <c:pt idx="5">
                  <c:v>07/08</c:v>
                </c:pt>
                <c:pt idx="6">
                  <c:v>08/09</c:v>
                </c:pt>
                <c:pt idx="7">
                  <c:v>09/10</c:v>
                </c:pt>
                <c:pt idx="8">
                  <c:v>10/11</c:v>
                </c:pt>
                <c:pt idx="9">
                  <c:v>11/12</c:v>
                </c:pt>
                <c:pt idx="10">
                  <c:v>12/13</c:v>
                </c:pt>
                <c:pt idx="11">
                  <c:v>13/14</c:v>
                </c:pt>
                <c:pt idx="12">
                  <c:v>14/15</c:v>
                </c:pt>
                <c:pt idx="13">
                  <c:v>15/16</c:v>
                </c:pt>
                <c:pt idx="14">
                  <c:v>16/17</c:v>
                </c:pt>
                <c:pt idx="15">
                  <c:v>17/18</c:v>
                </c:pt>
                <c:pt idx="16">
                  <c:v>18/19</c:v>
                </c:pt>
              </c:strCache>
            </c:strRef>
          </c:cat>
          <c:val>
            <c:numRef>
              <c:f>'Abiturienten und Schüler LkSp '!$Q$99:$AG$99</c:f>
              <c:numCache>
                <c:formatCode>General</c:formatCode>
                <c:ptCount val="17"/>
                <c:pt idx="0">
                  <c:v>1627</c:v>
                </c:pt>
                <c:pt idx="1">
                  <c:v>1711</c:v>
                </c:pt>
                <c:pt idx="2">
                  <c:v>1872</c:v>
                </c:pt>
                <c:pt idx="3">
                  <c:v>2133</c:v>
                </c:pt>
                <c:pt idx="4">
                  <c:v>2149</c:v>
                </c:pt>
                <c:pt idx="5">
                  <c:v>2279</c:v>
                </c:pt>
                <c:pt idx="6">
                  <c:v>2656</c:v>
                </c:pt>
                <c:pt idx="7">
                  <c:v>2925</c:v>
                </c:pt>
                <c:pt idx="8">
                  <c:v>2985</c:v>
                </c:pt>
                <c:pt idx="9">
                  <c:v>3284</c:v>
                </c:pt>
                <c:pt idx="10">
                  <c:v>3915</c:v>
                </c:pt>
                <c:pt idx="11">
                  <c:v>3190</c:v>
                </c:pt>
                <c:pt idx="12">
                  <c:v>3369</c:v>
                </c:pt>
                <c:pt idx="13">
                  <c:v>3413</c:v>
                </c:pt>
                <c:pt idx="14">
                  <c:v>3351</c:v>
                </c:pt>
                <c:pt idx="15">
                  <c:v>3566</c:v>
                </c:pt>
                <c:pt idx="16">
                  <c:v>3530</c:v>
                </c:pt>
              </c:numCache>
            </c:numRef>
          </c:val>
          <c:extLst>
            <c:ext xmlns:c16="http://schemas.microsoft.com/office/drawing/2014/chart" uri="{C3380CC4-5D6E-409C-BE32-E72D297353CC}">
              <c16:uniqueId val="{00000002-B340-485A-AEC0-F020AE6E9C45}"/>
            </c:ext>
          </c:extLst>
        </c:ser>
        <c:ser>
          <c:idx val="4"/>
          <c:order val="3"/>
          <c:tx>
            <c:strRef>
              <c:f>'Abiturienten und Schüler LkSp '!$P$100</c:f>
              <c:strCache>
                <c:ptCount val="1"/>
                <c:pt idx="0">
                  <c:v>HE</c:v>
                </c:pt>
              </c:strCache>
            </c:strRef>
          </c:tx>
          <c:spPr>
            <a:solidFill>
              <a:schemeClr val="accent5"/>
            </a:solidFill>
            <a:ln>
              <a:noFill/>
            </a:ln>
            <a:effectLst/>
            <a:scene3d>
              <a:camera prst="orthographicFront">
                <a:rot lat="0" lon="0" rev="0"/>
              </a:camera>
              <a:lightRig rig="brightRoom" dir="tl">
                <a:rot lat="0" lon="0" rev="1800000"/>
              </a:lightRig>
            </a:scene3d>
            <a:sp3d contourW="10160" prstMaterial="dkEdge">
              <a:bevelT w="38100" h="50800" prst="angle"/>
              <a:contourClr>
                <a:scrgbClr r="0" g="0" b="0">
                  <a:shade val="40000"/>
                  <a:satMod val="150000"/>
                </a:scrgbClr>
              </a:contourClr>
            </a:sp3d>
          </c:spPr>
          <c:cat>
            <c:strRef>
              <c:f>'Abiturienten und Schüler LkSp '!$Q$96:$AG$96</c:f>
              <c:strCache>
                <c:ptCount val="17"/>
                <c:pt idx="0">
                  <c:v>02/03</c:v>
                </c:pt>
                <c:pt idx="1">
                  <c:v>03/04</c:v>
                </c:pt>
                <c:pt idx="2">
                  <c:v>04/05</c:v>
                </c:pt>
                <c:pt idx="3">
                  <c:v>05/06</c:v>
                </c:pt>
                <c:pt idx="4">
                  <c:v>06/07</c:v>
                </c:pt>
                <c:pt idx="5">
                  <c:v>07/08</c:v>
                </c:pt>
                <c:pt idx="6">
                  <c:v>08/09</c:v>
                </c:pt>
                <c:pt idx="7">
                  <c:v>09/10</c:v>
                </c:pt>
                <c:pt idx="8">
                  <c:v>10/11</c:v>
                </c:pt>
                <c:pt idx="9">
                  <c:v>11/12</c:v>
                </c:pt>
                <c:pt idx="10">
                  <c:v>12/13</c:v>
                </c:pt>
                <c:pt idx="11">
                  <c:v>13/14</c:v>
                </c:pt>
                <c:pt idx="12">
                  <c:v>14/15</c:v>
                </c:pt>
                <c:pt idx="13">
                  <c:v>15/16</c:v>
                </c:pt>
                <c:pt idx="14">
                  <c:v>16/17</c:v>
                </c:pt>
                <c:pt idx="15">
                  <c:v>17/18</c:v>
                </c:pt>
                <c:pt idx="16">
                  <c:v>18/19</c:v>
                </c:pt>
              </c:strCache>
            </c:strRef>
          </c:cat>
          <c:val>
            <c:numRef>
              <c:f>'Abiturienten und Schüler LkSp '!$Q$100:$AG$100</c:f>
              <c:numCache>
                <c:formatCode>General</c:formatCode>
                <c:ptCount val="17"/>
                <c:pt idx="0">
                  <c:v>816</c:v>
                </c:pt>
                <c:pt idx="1">
                  <c:v>927</c:v>
                </c:pt>
                <c:pt idx="2">
                  <c:v>808</c:v>
                </c:pt>
                <c:pt idx="3">
                  <c:v>1008</c:v>
                </c:pt>
                <c:pt idx="4">
                  <c:v>1133</c:v>
                </c:pt>
                <c:pt idx="5">
                  <c:v>1149</c:v>
                </c:pt>
                <c:pt idx="6">
                  <c:v>1279</c:v>
                </c:pt>
                <c:pt idx="7">
                  <c:v>1398</c:v>
                </c:pt>
                <c:pt idx="8">
                  <c:v>1532</c:v>
                </c:pt>
                <c:pt idx="9">
                  <c:v>1802</c:v>
                </c:pt>
                <c:pt idx="10">
                  <c:v>2496</c:v>
                </c:pt>
                <c:pt idx="11">
                  <c:v>2281</c:v>
                </c:pt>
                <c:pt idx="12">
                  <c:v>2052</c:v>
                </c:pt>
                <c:pt idx="13">
                  <c:v>2139</c:v>
                </c:pt>
                <c:pt idx="14">
                  <c:v>2061</c:v>
                </c:pt>
                <c:pt idx="15">
                  <c:v>2080</c:v>
                </c:pt>
                <c:pt idx="16">
                  <c:v>1842</c:v>
                </c:pt>
              </c:numCache>
            </c:numRef>
          </c:val>
          <c:extLst>
            <c:ext xmlns:c16="http://schemas.microsoft.com/office/drawing/2014/chart" uri="{C3380CC4-5D6E-409C-BE32-E72D297353CC}">
              <c16:uniqueId val="{00000003-B340-485A-AEC0-F020AE6E9C45}"/>
            </c:ext>
          </c:extLst>
        </c:ser>
        <c:ser>
          <c:idx val="5"/>
          <c:order val="4"/>
          <c:tx>
            <c:strRef>
              <c:f>'Abiturienten und Schüler LkSp '!$P$101</c:f>
              <c:strCache>
                <c:ptCount val="1"/>
                <c:pt idx="0">
                  <c:v>NI</c:v>
                </c:pt>
              </c:strCache>
            </c:strRef>
          </c:tx>
          <c:spPr>
            <a:solidFill>
              <a:schemeClr val="accent6"/>
            </a:solidFill>
            <a:ln>
              <a:noFill/>
            </a:ln>
            <a:effectLst/>
            <a:scene3d>
              <a:camera prst="orthographicFront">
                <a:rot lat="0" lon="0" rev="0"/>
              </a:camera>
              <a:lightRig rig="brightRoom" dir="tl">
                <a:rot lat="0" lon="0" rev="1800000"/>
              </a:lightRig>
            </a:scene3d>
            <a:sp3d contourW="10160" prstMaterial="dkEdge">
              <a:bevelT w="38100" h="50800" prst="angle"/>
              <a:contourClr>
                <a:scrgbClr r="0" g="0" b="0">
                  <a:shade val="40000"/>
                  <a:satMod val="150000"/>
                </a:scrgbClr>
              </a:contourClr>
            </a:sp3d>
          </c:spPr>
          <c:cat>
            <c:strRef>
              <c:f>'Abiturienten und Schüler LkSp '!$Q$96:$AG$96</c:f>
              <c:strCache>
                <c:ptCount val="17"/>
                <c:pt idx="0">
                  <c:v>02/03</c:v>
                </c:pt>
                <c:pt idx="1">
                  <c:v>03/04</c:v>
                </c:pt>
                <c:pt idx="2">
                  <c:v>04/05</c:v>
                </c:pt>
                <c:pt idx="3">
                  <c:v>05/06</c:v>
                </c:pt>
                <c:pt idx="4">
                  <c:v>06/07</c:v>
                </c:pt>
                <c:pt idx="5">
                  <c:v>07/08</c:v>
                </c:pt>
                <c:pt idx="6">
                  <c:v>08/09</c:v>
                </c:pt>
                <c:pt idx="7">
                  <c:v>09/10</c:v>
                </c:pt>
                <c:pt idx="8">
                  <c:v>10/11</c:v>
                </c:pt>
                <c:pt idx="9">
                  <c:v>11/12</c:v>
                </c:pt>
                <c:pt idx="10">
                  <c:v>12/13</c:v>
                </c:pt>
                <c:pt idx="11">
                  <c:v>13/14</c:v>
                </c:pt>
                <c:pt idx="12">
                  <c:v>14/15</c:v>
                </c:pt>
                <c:pt idx="13">
                  <c:v>15/16</c:v>
                </c:pt>
                <c:pt idx="14">
                  <c:v>16/17</c:v>
                </c:pt>
                <c:pt idx="15">
                  <c:v>17/18</c:v>
                </c:pt>
                <c:pt idx="16">
                  <c:v>18/19</c:v>
                </c:pt>
              </c:strCache>
            </c:strRef>
          </c:cat>
          <c:val>
            <c:numRef>
              <c:f>'Abiturienten und Schüler LkSp '!$Q$101:$AG$101</c:f>
              <c:numCache>
                <c:formatCode>General</c:formatCode>
                <c:ptCount val="17"/>
                <c:pt idx="0">
                  <c:v>704</c:v>
                </c:pt>
                <c:pt idx="1">
                  <c:v>763</c:v>
                </c:pt>
                <c:pt idx="2">
                  <c:v>167</c:v>
                </c:pt>
                <c:pt idx="3">
                  <c:v>595</c:v>
                </c:pt>
                <c:pt idx="4">
                  <c:v>595</c:v>
                </c:pt>
                <c:pt idx="5">
                  <c:v>595</c:v>
                </c:pt>
                <c:pt idx="6">
                  <c:v>696</c:v>
                </c:pt>
                <c:pt idx="7">
                  <c:v>988</c:v>
                </c:pt>
                <c:pt idx="8">
                  <c:v>1304</c:v>
                </c:pt>
                <c:pt idx="9">
                  <c:v>1132</c:v>
                </c:pt>
                <c:pt idx="10">
                  <c:v>1053</c:v>
                </c:pt>
                <c:pt idx="11">
                  <c:v>1238</c:v>
                </c:pt>
                <c:pt idx="12">
                  <c:v>1201</c:v>
                </c:pt>
                <c:pt idx="13">
                  <c:v>1306</c:v>
                </c:pt>
                <c:pt idx="14">
                  <c:v>1192</c:v>
                </c:pt>
                <c:pt idx="15">
                  <c:v>1320</c:v>
                </c:pt>
                <c:pt idx="16">
                  <c:v>1416</c:v>
                </c:pt>
              </c:numCache>
            </c:numRef>
          </c:val>
          <c:extLst>
            <c:ext xmlns:c16="http://schemas.microsoft.com/office/drawing/2014/chart" uri="{C3380CC4-5D6E-409C-BE32-E72D297353CC}">
              <c16:uniqueId val="{00000004-B340-485A-AEC0-F020AE6E9C45}"/>
            </c:ext>
          </c:extLst>
        </c:ser>
        <c:ser>
          <c:idx val="6"/>
          <c:order val="5"/>
          <c:tx>
            <c:strRef>
              <c:f>'Abiturienten und Schüler LkSp '!$P$102</c:f>
              <c:strCache>
                <c:ptCount val="1"/>
                <c:pt idx="0">
                  <c:v>SH</c:v>
                </c:pt>
              </c:strCache>
            </c:strRef>
          </c:tx>
          <c:spPr>
            <a:solidFill>
              <a:schemeClr val="accent1">
                <a:lumMod val="60000"/>
              </a:schemeClr>
            </a:solidFill>
            <a:ln>
              <a:noFill/>
            </a:ln>
            <a:effectLst/>
            <a:scene3d>
              <a:camera prst="orthographicFront">
                <a:rot lat="0" lon="0" rev="0"/>
              </a:camera>
              <a:lightRig rig="brightRoom" dir="tl">
                <a:rot lat="0" lon="0" rev="1800000"/>
              </a:lightRig>
            </a:scene3d>
            <a:sp3d contourW="10160" prstMaterial="dkEdge">
              <a:bevelT w="38100" h="50800" prst="angle"/>
              <a:contourClr>
                <a:scrgbClr r="0" g="0" b="0">
                  <a:shade val="40000"/>
                  <a:satMod val="150000"/>
                </a:scrgbClr>
              </a:contourClr>
            </a:sp3d>
          </c:spPr>
          <c:cat>
            <c:strRef>
              <c:f>'Abiturienten und Schüler LkSp '!$Q$96:$AG$96</c:f>
              <c:strCache>
                <c:ptCount val="17"/>
                <c:pt idx="0">
                  <c:v>02/03</c:v>
                </c:pt>
                <c:pt idx="1">
                  <c:v>03/04</c:v>
                </c:pt>
                <c:pt idx="2">
                  <c:v>04/05</c:v>
                </c:pt>
                <c:pt idx="3">
                  <c:v>05/06</c:v>
                </c:pt>
                <c:pt idx="4">
                  <c:v>06/07</c:v>
                </c:pt>
                <c:pt idx="5">
                  <c:v>07/08</c:v>
                </c:pt>
                <c:pt idx="6">
                  <c:v>08/09</c:v>
                </c:pt>
                <c:pt idx="7">
                  <c:v>09/10</c:v>
                </c:pt>
                <c:pt idx="8">
                  <c:v>10/11</c:v>
                </c:pt>
                <c:pt idx="9">
                  <c:v>11/12</c:v>
                </c:pt>
                <c:pt idx="10">
                  <c:v>12/13</c:v>
                </c:pt>
                <c:pt idx="11">
                  <c:v>13/14</c:v>
                </c:pt>
                <c:pt idx="12">
                  <c:v>14/15</c:v>
                </c:pt>
                <c:pt idx="13">
                  <c:v>15/16</c:v>
                </c:pt>
                <c:pt idx="14">
                  <c:v>16/17</c:v>
                </c:pt>
                <c:pt idx="15">
                  <c:v>17/18</c:v>
                </c:pt>
                <c:pt idx="16">
                  <c:v>18/19</c:v>
                </c:pt>
              </c:strCache>
            </c:strRef>
          </c:cat>
          <c:val>
            <c:numRef>
              <c:f>'Abiturienten und Schüler LkSp '!$Q$102:$AG$102</c:f>
              <c:numCache>
                <c:formatCode>General</c:formatCode>
                <c:ptCount val="17"/>
                <c:pt idx="0">
                  <c:v>278</c:v>
                </c:pt>
                <c:pt idx="1">
                  <c:v>393</c:v>
                </c:pt>
                <c:pt idx="2">
                  <c:v>355</c:v>
                </c:pt>
                <c:pt idx="3">
                  <c:v>420</c:v>
                </c:pt>
                <c:pt idx="4">
                  <c:v>622</c:v>
                </c:pt>
                <c:pt idx="5">
                  <c:v>552</c:v>
                </c:pt>
                <c:pt idx="6">
                  <c:v>635</c:v>
                </c:pt>
                <c:pt idx="7">
                  <c:v>732</c:v>
                </c:pt>
                <c:pt idx="8">
                  <c:v>222</c:v>
                </c:pt>
                <c:pt idx="9">
                  <c:v>662</c:v>
                </c:pt>
                <c:pt idx="10">
                  <c:v>592</c:v>
                </c:pt>
                <c:pt idx="11">
                  <c:v>814</c:v>
                </c:pt>
                <c:pt idx="12">
                  <c:v>1028</c:v>
                </c:pt>
                <c:pt idx="13">
                  <c:v>1613</c:v>
                </c:pt>
                <c:pt idx="14">
                  <c:v>1329</c:v>
                </c:pt>
                <c:pt idx="15">
                  <c:v>1398</c:v>
                </c:pt>
                <c:pt idx="16">
                  <c:v>1390</c:v>
                </c:pt>
              </c:numCache>
            </c:numRef>
          </c:val>
          <c:extLst>
            <c:ext xmlns:c16="http://schemas.microsoft.com/office/drawing/2014/chart" uri="{C3380CC4-5D6E-409C-BE32-E72D297353CC}">
              <c16:uniqueId val="{00000005-B340-485A-AEC0-F020AE6E9C45}"/>
            </c:ext>
          </c:extLst>
        </c:ser>
        <c:ser>
          <c:idx val="7"/>
          <c:order val="6"/>
          <c:tx>
            <c:strRef>
              <c:f>'Abiturienten und Schüler LkSp '!$P$103</c:f>
              <c:strCache>
                <c:ptCount val="1"/>
                <c:pt idx="0">
                  <c:v>RP</c:v>
                </c:pt>
              </c:strCache>
            </c:strRef>
          </c:tx>
          <c:spPr>
            <a:solidFill>
              <a:schemeClr val="accent2">
                <a:lumMod val="60000"/>
              </a:schemeClr>
            </a:solidFill>
            <a:ln>
              <a:noFill/>
            </a:ln>
            <a:effectLst/>
            <a:scene3d>
              <a:camera prst="orthographicFront">
                <a:rot lat="0" lon="0" rev="0"/>
              </a:camera>
              <a:lightRig rig="brightRoom" dir="tl">
                <a:rot lat="0" lon="0" rev="1800000"/>
              </a:lightRig>
            </a:scene3d>
            <a:sp3d contourW="10160" prstMaterial="dkEdge">
              <a:bevelT w="38100" h="50800" prst="angle"/>
              <a:contourClr>
                <a:scrgbClr r="0" g="0" b="0">
                  <a:shade val="40000"/>
                  <a:satMod val="150000"/>
                </a:scrgbClr>
              </a:contourClr>
            </a:sp3d>
          </c:spPr>
          <c:cat>
            <c:strRef>
              <c:f>'Abiturienten und Schüler LkSp '!$Q$96:$AG$96</c:f>
              <c:strCache>
                <c:ptCount val="17"/>
                <c:pt idx="0">
                  <c:v>02/03</c:v>
                </c:pt>
                <c:pt idx="1">
                  <c:v>03/04</c:v>
                </c:pt>
                <c:pt idx="2">
                  <c:v>04/05</c:v>
                </c:pt>
                <c:pt idx="3">
                  <c:v>05/06</c:v>
                </c:pt>
                <c:pt idx="4">
                  <c:v>06/07</c:v>
                </c:pt>
                <c:pt idx="5">
                  <c:v>07/08</c:v>
                </c:pt>
                <c:pt idx="6">
                  <c:v>08/09</c:v>
                </c:pt>
                <c:pt idx="7">
                  <c:v>09/10</c:v>
                </c:pt>
                <c:pt idx="8">
                  <c:v>10/11</c:v>
                </c:pt>
                <c:pt idx="9">
                  <c:v>11/12</c:v>
                </c:pt>
                <c:pt idx="10">
                  <c:v>12/13</c:v>
                </c:pt>
                <c:pt idx="11">
                  <c:v>13/14</c:v>
                </c:pt>
                <c:pt idx="12">
                  <c:v>14/15</c:v>
                </c:pt>
                <c:pt idx="13">
                  <c:v>15/16</c:v>
                </c:pt>
                <c:pt idx="14">
                  <c:v>16/17</c:v>
                </c:pt>
                <c:pt idx="15">
                  <c:v>17/18</c:v>
                </c:pt>
                <c:pt idx="16">
                  <c:v>18/19</c:v>
                </c:pt>
              </c:strCache>
            </c:strRef>
          </c:cat>
          <c:val>
            <c:numRef>
              <c:f>'Abiturienten und Schüler LkSp '!$Q$103:$AG$103</c:f>
              <c:numCache>
                <c:formatCode>General</c:formatCode>
                <c:ptCount val="17"/>
                <c:pt idx="0">
                  <c:v>303</c:v>
                </c:pt>
                <c:pt idx="1">
                  <c:v>350</c:v>
                </c:pt>
                <c:pt idx="2">
                  <c:v>421</c:v>
                </c:pt>
                <c:pt idx="3">
                  <c:v>477</c:v>
                </c:pt>
                <c:pt idx="4">
                  <c:v>529</c:v>
                </c:pt>
                <c:pt idx="5">
                  <c:v>693</c:v>
                </c:pt>
                <c:pt idx="6">
                  <c:v>723</c:v>
                </c:pt>
                <c:pt idx="7">
                  <c:v>956</c:v>
                </c:pt>
                <c:pt idx="8">
                  <c:v>942</c:v>
                </c:pt>
                <c:pt idx="9">
                  <c:v>1093</c:v>
                </c:pt>
                <c:pt idx="10">
                  <c:v>973</c:v>
                </c:pt>
                <c:pt idx="11">
                  <c:v>953</c:v>
                </c:pt>
                <c:pt idx="12">
                  <c:v>1038</c:v>
                </c:pt>
                <c:pt idx="13">
                  <c:v>1198</c:v>
                </c:pt>
                <c:pt idx="14">
                  <c:v>1209</c:v>
                </c:pt>
                <c:pt idx="15">
                  <c:v>1216</c:v>
                </c:pt>
                <c:pt idx="16">
                  <c:v>1261</c:v>
                </c:pt>
              </c:numCache>
            </c:numRef>
          </c:val>
          <c:extLst>
            <c:ext xmlns:c16="http://schemas.microsoft.com/office/drawing/2014/chart" uri="{C3380CC4-5D6E-409C-BE32-E72D297353CC}">
              <c16:uniqueId val="{00000006-B340-485A-AEC0-F020AE6E9C45}"/>
            </c:ext>
          </c:extLst>
        </c:ser>
        <c:ser>
          <c:idx val="8"/>
          <c:order val="7"/>
          <c:tx>
            <c:strRef>
              <c:f>'Abiturienten und Schüler LkSp '!$P$104</c:f>
              <c:strCache>
                <c:ptCount val="1"/>
                <c:pt idx="0">
                  <c:v>HH</c:v>
                </c:pt>
              </c:strCache>
            </c:strRef>
          </c:tx>
          <c:spPr>
            <a:solidFill>
              <a:schemeClr val="accent3">
                <a:lumMod val="60000"/>
              </a:schemeClr>
            </a:solidFill>
            <a:ln>
              <a:noFill/>
            </a:ln>
            <a:effectLst/>
            <a:scene3d>
              <a:camera prst="orthographicFront">
                <a:rot lat="0" lon="0" rev="0"/>
              </a:camera>
              <a:lightRig rig="brightRoom" dir="tl">
                <a:rot lat="0" lon="0" rev="1800000"/>
              </a:lightRig>
            </a:scene3d>
            <a:sp3d contourW="10160" prstMaterial="dkEdge">
              <a:bevelT w="38100" h="50800" prst="angle"/>
              <a:contourClr>
                <a:scrgbClr r="0" g="0" b="0">
                  <a:shade val="40000"/>
                  <a:satMod val="150000"/>
                </a:scrgbClr>
              </a:contourClr>
            </a:sp3d>
          </c:spPr>
          <c:cat>
            <c:strRef>
              <c:f>'Abiturienten und Schüler LkSp '!$Q$96:$AG$96</c:f>
              <c:strCache>
                <c:ptCount val="17"/>
                <c:pt idx="0">
                  <c:v>02/03</c:v>
                </c:pt>
                <c:pt idx="1">
                  <c:v>03/04</c:v>
                </c:pt>
                <c:pt idx="2">
                  <c:v>04/05</c:v>
                </c:pt>
                <c:pt idx="3">
                  <c:v>05/06</c:v>
                </c:pt>
                <c:pt idx="4">
                  <c:v>06/07</c:v>
                </c:pt>
                <c:pt idx="5">
                  <c:v>07/08</c:v>
                </c:pt>
                <c:pt idx="6">
                  <c:v>08/09</c:v>
                </c:pt>
                <c:pt idx="7">
                  <c:v>09/10</c:v>
                </c:pt>
                <c:pt idx="8">
                  <c:v>10/11</c:v>
                </c:pt>
                <c:pt idx="9">
                  <c:v>11/12</c:v>
                </c:pt>
                <c:pt idx="10">
                  <c:v>12/13</c:v>
                </c:pt>
                <c:pt idx="11">
                  <c:v>13/14</c:v>
                </c:pt>
                <c:pt idx="12">
                  <c:v>14/15</c:v>
                </c:pt>
                <c:pt idx="13">
                  <c:v>15/16</c:v>
                </c:pt>
                <c:pt idx="14">
                  <c:v>16/17</c:v>
                </c:pt>
                <c:pt idx="15">
                  <c:v>17/18</c:v>
                </c:pt>
                <c:pt idx="16">
                  <c:v>18/19</c:v>
                </c:pt>
              </c:strCache>
            </c:strRef>
          </c:cat>
          <c:val>
            <c:numRef>
              <c:f>'Abiturienten und Schüler LkSp '!$Q$104:$AG$104</c:f>
              <c:numCache>
                <c:formatCode>General</c:formatCode>
                <c:ptCount val="17"/>
                <c:pt idx="0">
                  <c:v>101</c:v>
                </c:pt>
                <c:pt idx="1">
                  <c:v>74</c:v>
                </c:pt>
                <c:pt idx="2">
                  <c:v>138</c:v>
                </c:pt>
                <c:pt idx="3">
                  <c:v>151</c:v>
                </c:pt>
                <c:pt idx="4">
                  <c:v>117</c:v>
                </c:pt>
                <c:pt idx="5">
                  <c:v>202</c:v>
                </c:pt>
                <c:pt idx="6">
                  <c:v>272</c:v>
                </c:pt>
                <c:pt idx="7">
                  <c:v>1134</c:v>
                </c:pt>
                <c:pt idx="8">
                  <c:v>766</c:v>
                </c:pt>
                <c:pt idx="9">
                  <c:v>719</c:v>
                </c:pt>
                <c:pt idx="10">
                  <c:v>883</c:v>
                </c:pt>
                <c:pt idx="11">
                  <c:v>1004</c:v>
                </c:pt>
                <c:pt idx="12">
                  <c:v>1051</c:v>
                </c:pt>
                <c:pt idx="13">
                  <c:v>1169</c:v>
                </c:pt>
                <c:pt idx="14">
                  <c:v>1189</c:v>
                </c:pt>
                <c:pt idx="15">
                  <c:v>1318</c:v>
                </c:pt>
                <c:pt idx="16">
                  <c:v>1171</c:v>
                </c:pt>
              </c:numCache>
            </c:numRef>
          </c:val>
          <c:extLst>
            <c:ext xmlns:c16="http://schemas.microsoft.com/office/drawing/2014/chart" uri="{C3380CC4-5D6E-409C-BE32-E72D297353CC}">
              <c16:uniqueId val="{00000007-B340-485A-AEC0-F020AE6E9C45}"/>
            </c:ext>
          </c:extLst>
        </c:ser>
        <c:ser>
          <c:idx val="9"/>
          <c:order val="8"/>
          <c:tx>
            <c:strRef>
              <c:f>'Abiturienten und Schüler LkSp '!$P$105</c:f>
              <c:strCache>
                <c:ptCount val="1"/>
                <c:pt idx="0">
                  <c:v>Übrige BL</c:v>
                </c:pt>
              </c:strCache>
            </c:strRef>
          </c:tx>
          <c:spPr>
            <a:solidFill>
              <a:schemeClr val="accent4">
                <a:lumMod val="60000"/>
              </a:schemeClr>
            </a:solidFill>
            <a:ln>
              <a:noFill/>
            </a:ln>
            <a:effectLst/>
            <a:scene3d>
              <a:camera prst="orthographicFront">
                <a:rot lat="0" lon="0" rev="0"/>
              </a:camera>
              <a:lightRig rig="brightRoom" dir="tl">
                <a:rot lat="0" lon="0" rev="1800000"/>
              </a:lightRig>
            </a:scene3d>
            <a:sp3d contourW="10160" prstMaterial="dkEdge">
              <a:bevelT w="38100" h="50800" prst="angle"/>
              <a:contourClr>
                <a:scrgbClr r="0" g="0" b="0">
                  <a:shade val="40000"/>
                  <a:satMod val="150000"/>
                </a:scrgbClr>
              </a:contourClr>
            </a:sp3d>
          </c:spPr>
          <c:cat>
            <c:strRef>
              <c:f>'Abiturienten und Schüler LkSp '!$Q$96:$AG$96</c:f>
              <c:strCache>
                <c:ptCount val="17"/>
                <c:pt idx="0">
                  <c:v>02/03</c:v>
                </c:pt>
                <c:pt idx="1">
                  <c:v>03/04</c:v>
                </c:pt>
                <c:pt idx="2">
                  <c:v>04/05</c:v>
                </c:pt>
                <c:pt idx="3">
                  <c:v>05/06</c:v>
                </c:pt>
                <c:pt idx="4">
                  <c:v>06/07</c:v>
                </c:pt>
                <c:pt idx="5">
                  <c:v>07/08</c:v>
                </c:pt>
                <c:pt idx="6">
                  <c:v>08/09</c:v>
                </c:pt>
                <c:pt idx="7">
                  <c:v>09/10</c:v>
                </c:pt>
                <c:pt idx="8">
                  <c:v>10/11</c:v>
                </c:pt>
                <c:pt idx="9">
                  <c:v>11/12</c:v>
                </c:pt>
                <c:pt idx="10">
                  <c:v>12/13</c:v>
                </c:pt>
                <c:pt idx="11">
                  <c:v>13/14</c:v>
                </c:pt>
                <c:pt idx="12">
                  <c:v>14/15</c:v>
                </c:pt>
                <c:pt idx="13">
                  <c:v>15/16</c:v>
                </c:pt>
                <c:pt idx="14">
                  <c:v>16/17</c:v>
                </c:pt>
                <c:pt idx="15">
                  <c:v>17/18</c:v>
                </c:pt>
                <c:pt idx="16">
                  <c:v>18/19</c:v>
                </c:pt>
              </c:strCache>
            </c:strRef>
          </c:cat>
          <c:val>
            <c:numRef>
              <c:f>'Abiturienten und Schüler LkSp '!$Q$105:$AG$105</c:f>
              <c:numCache>
                <c:formatCode>General</c:formatCode>
                <c:ptCount val="17"/>
                <c:pt idx="0">
                  <c:v>1235</c:v>
                </c:pt>
                <c:pt idx="1">
                  <c:v>1445</c:v>
                </c:pt>
                <c:pt idx="2">
                  <c:v>1406</c:v>
                </c:pt>
                <c:pt idx="3">
                  <c:v>1565</c:v>
                </c:pt>
                <c:pt idx="4">
                  <c:v>1812</c:v>
                </c:pt>
                <c:pt idx="5">
                  <c:v>2419</c:v>
                </c:pt>
                <c:pt idx="6">
                  <c:v>2458</c:v>
                </c:pt>
                <c:pt idx="7">
                  <c:v>1481</c:v>
                </c:pt>
                <c:pt idx="8">
                  <c:v>1366</c:v>
                </c:pt>
                <c:pt idx="9">
                  <c:v>1518</c:v>
                </c:pt>
                <c:pt idx="10">
                  <c:v>1228</c:v>
                </c:pt>
                <c:pt idx="11">
                  <c:v>1666</c:v>
                </c:pt>
                <c:pt idx="12">
                  <c:v>1512</c:v>
                </c:pt>
                <c:pt idx="13">
                  <c:v>1937</c:v>
                </c:pt>
                <c:pt idx="14">
                  <c:v>1758</c:v>
                </c:pt>
                <c:pt idx="15">
                  <c:v>1671</c:v>
                </c:pt>
                <c:pt idx="16">
                  <c:v>1797</c:v>
                </c:pt>
              </c:numCache>
            </c:numRef>
          </c:val>
          <c:extLst>
            <c:ext xmlns:c16="http://schemas.microsoft.com/office/drawing/2014/chart" uri="{C3380CC4-5D6E-409C-BE32-E72D297353CC}">
              <c16:uniqueId val="{00000008-B340-485A-AEC0-F020AE6E9C45}"/>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axId val="1260864623"/>
        <c:axId val="1405076671"/>
      </c:areaChart>
      <c:lineChart>
        <c:grouping val="stacked"/>
        <c:varyColors val="0"/>
        <c:ser>
          <c:idx val="0"/>
          <c:order val="9"/>
          <c:tx>
            <c:strRef>
              <c:f>'Abiturienten und Schüler LkSp '!$P$106</c:f>
              <c:strCache>
                <c:ptCount val="1"/>
                <c:pt idx="0">
                  <c:v>D</c:v>
                </c:pt>
              </c:strCache>
            </c:strRef>
          </c:tx>
          <c:spPr>
            <a:ln w="34925" cap="rnd">
              <a:solidFill>
                <a:srgbClr val="FF0000"/>
              </a:solidFill>
              <a:round/>
            </a:ln>
            <a:effectLst/>
          </c:spPr>
          <c:marker>
            <c:symbol val="circle"/>
            <c:size val="6"/>
            <c:spPr>
              <a:solidFill>
                <a:schemeClr val="accent1"/>
              </a:solidFill>
              <a:ln w="9525">
                <a:solidFill>
                  <a:schemeClr val="accent1"/>
                </a:solidFill>
                <a:round/>
              </a:ln>
              <a:effectLst/>
              <a:scene3d>
                <a:camera prst="orthographicFront">
                  <a:rot lat="0" lon="0" rev="0"/>
                </a:camera>
                <a:lightRig rig="brightRoom" dir="tl">
                  <a:rot lat="0" lon="0" rev="1800000"/>
                </a:lightRig>
              </a:scene3d>
              <a:sp3d contourW="10160" prstMaterial="dkEdge">
                <a:bevelT w="38100" h="50800" prst="angle"/>
                <a:contourClr>
                  <a:scrgbClr r="0" g="0" b="0">
                    <a:shade val="40000"/>
                    <a:satMod val="150000"/>
                  </a:scrgbClr>
                </a:contourClr>
              </a:sp3d>
            </c:spPr>
          </c:marker>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dLblPos val="t"/>
              <c:showLegendKey val="0"/>
              <c:showVal val="1"/>
              <c:showCatName val="0"/>
              <c:showSerName val="0"/>
              <c:showPercent val="0"/>
              <c:showBubbleSize val="0"/>
              <c:extLst>
                <c:ext xmlns:c16="http://schemas.microsoft.com/office/drawing/2014/chart" uri="{C3380CC4-5D6E-409C-BE32-E72D297353CC}">
                  <c16:uniqueId val="{00000009-B340-485A-AEC0-F020AE6E9C45}"/>
                </c:ext>
              </c:extLst>
            </c:dLbl>
            <c:dLbl>
              <c:idx val="1"/>
              <c:delete val="1"/>
              <c:extLst>
                <c:ext xmlns:c15="http://schemas.microsoft.com/office/drawing/2012/chart" uri="{CE6537A1-D6FC-4f65-9D91-7224C49458BB}"/>
                <c:ext xmlns:c16="http://schemas.microsoft.com/office/drawing/2014/chart" uri="{C3380CC4-5D6E-409C-BE32-E72D297353CC}">
                  <c16:uniqueId val="{0000000A-B340-485A-AEC0-F020AE6E9C45}"/>
                </c:ext>
              </c:extLst>
            </c:dLbl>
            <c:dLbl>
              <c:idx val="2"/>
              <c:delete val="1"/>
              <c:extLst>
                <c:ext xmlns:c15="http://schemas.microsoft.com/office/drawing/2012/chart" uri="{CE6537A1-D6FC-4f65-9D91-7224C49458BB}"/>
                <c:ext xmlns:c16="http://schemas.microsoft.com/office/drawing/2014/chart" uri="{C3380CC4-5D6E-409C-BE32-E72D297353CC}">
                  <c16:uniqueId val="{0000000B-B340-485A-AEC0-F020AE6E9C45}"/>
                </c:ext>
              </c:extLst>
            </c:dLbl>
            <c:dLbl>
              <c:idx val="3"/>
              <c:delete val="1"/>
              <c:extLst>
                <c:ext xmlns:c15="http://schemas.microsoft.com/office/drawing/2012/chart" uri="{CE6537A1-D6FC-4f65-9D91-7224C49458BB}"/>
                <c:ext xmlns:c16="http://schemas.microsoft.com/office/drawing/2014/chart" uri="{C3380CC4-5D6E-409C-BE32-E72D297353CC}">
                  <c16:uniqueId val="{0000000C-B340-485A-AEC0-F020AE6E9C45}"/>
                </c:ext>
              </c:extLst>
            </c:dLbl>
            <c:dLbl>
              <c:idx val="4"/>
              <c:delete val="1"/>
              <c:extLst>
                <c:ext xmlns:c15="http://schemas.microsoft.com/office/drawing/2012/chart" uri="{CE6537A1-D6FC-4f65-9D91-7224C49458BB}"/>
                <c:ext xmlns:c16="http://schemas.microsoft.com/office/drawing/2014/chart" uri="{C3380CC4-5D6E-409C-BE32-E72D297353CC}">
                  <c16:uniqueId val="{00000000-E4B3-4381-B74E-F9E53D089B14}"/>
                </c:ext>
              </c:extLst>
            </c:dLbl>
            <c:dLbl>
              <c:idx val="5"/>
              <c:delete val="1"/>
              <c:extLst>
                <c:ext xmlns:c15="http://schemas.microsoft.com/office/drawing/2012/chart" uri="{CE6537A1-D6FC-4f65-9D91-7224C49458BB}"/>
                <c:ext xmlns:c16="http://schemas.microsoft.com/office/drawing/2014/chart" uri="{C3380CC4-5D6E-409C-BE32-E72D297353CC}">
                  <c16:uniqueId val="{0000000E-B340-485A-AEC0-F020AE6E9C45}"/>
                </c:ext>
              </c:extLst>
            </c:dLbl>
            <c:dLbl>
              <c:idx val="6"/>
              <c:delete val="1"/>
              <c:extLst>
                <c:ext xmlns:c15="http://schemas.microsoft.com/office/drawing/2012/chart" uri="{CE6537A1-D6FC-4f65-9D91-7224C49458BB}"/>
                <c:ext xmlns:c16="http://schemas.microsoft.com/office/drawing/2014/chart" uri="{C3380CC4-5D6E-409C-BE32-E72D297353CC}">
                  <c16:uniqueId val="{0000000F-B340-485A-AEC0-F020AE6E9C45}"/>
                </c:ext>
              </c:extLst>
            </c:dLbl>
            <c:dLbl>
              <c:idx val="7"/>
              <c:delete val="1"/>
              <c:extLst>
                <c:ext xmlns:c15="http://schemas.microsoft.com/office/drawing/2012/chart" uri="{CE6537A1-D6FC-4f65-9D91-7224C49458BB}"/>
                <c:ext xmlns:c16="http://schemas.microsoft.com/office/drawing/2014/chart" uri="{C3380CC4-5D6E-409C-BE32-E72D297353CC}">
                  <c16:uniqueId val="{00000010-B340-485A-AEC0-F020AE6E9C45}"/>
                </c:ext>
              </c:extLst>
            </c:dLbl>
            <c:dLbl>
              <c:idx val="8"/>
              <c:delete val="1"/>
              <c:extLst>
                <c:ext xmlns:c15="http://schemas.microsoft.com/office/drawing/2012/chart" uri="{CE6537A1-D6FC-4f65-9D91-7224C49458BB}"/>
                <c:ext xmlns:c16="http://schemas.microsoft.com/office/drawing/2014/chart" uri="{C3380CC4-5D6E-409C-BE32-E72D297353CC}">
                  <c16:uniqueId val="{00000011-B340-485A-AEC0-F020AE6E9C45}"/>
                </c:ext>
              </c:extLst>
            </c:dLbl>
            <c:dLbl>
              <c:idx val="9"/>
              <c:delete val="1"/>
              <c:extLst>
                <c:ext xmlns:c15="http://schemas.microsoft.com/office/drawing/2012/chart" uri="{CE6537A1-D6FC-4f65-9D91-7224C49458BB}"/>
                <c:ext xmlns:c16="http://schemas.microsoft.com/office/drawing/2014/chart" uri="{C3380CC4-5D6E-409C-BE32-E72D297353CC}">
                  <c16:uniqueId val="{00000012-B340-485A-AEC0-F020AE6E9C45}"/>
                </c:ext>
              </c:extLst>
            </c:dLbl>
            <c:dLbl>
              <c:idx val="10"/>
              <c:delete val="1"/>
              <c:extLst>
                <c:ext xmlns:c15="http://schemas.microsoft.com/office/drawing/2012/chart" uri="{CE6537A1-D6FC-4f65-9D91-7224C49458BB}"/>
                <c:ext xmlns:c16="http://schemas.microsoft.com/office/drawing/2014/chart" uri="{C3380CC4-5D6E-409C-BE32-E72D297353CC}">
                  <c16:uniqueId val="{00000013-B340-485A-AEC0-F020AE6E9C45}"/>
                </c:ext>
              </c:extLst>
            </c:dLbl>
            <c:dLbl>
              <c:idx val="11"/>
              <c:delete val="1"/>
              <c:extLst>
                <c:ext xmlns:c15="http://schemas.microsoft.com/office/drawing/2012/chart" uri="{CE6537A1-D6FC-4f65-9D91-7224C49458BB}"/>
                <c:ext xmlns:c16="http://schemas.microsoft.com/office/drawing/2014/chart" uri="{C3380CC4-5D6E-409C-BE32-E72D297353CC}">
                  <c16:uniqueId val="{00000014-B340-485A-AEC0-F020AE6E9C45}"/>
                </c:ext>
              </c:extLst>
            </c:dLbl>
            <c:dLbl>
              <c:idx val="12"/>
              <c:delete val="1"/>
              <c:extLst>
                <c:ext xmlns:c15="http://schemas.microsoft.com/office/drawing/2012/chart" uri="{CE6537A1-D6FC-4f65-9D91-7224C49458BB}"/>
                <c:ext xmlns:c16="http://schemas.microsoft.com/office/drawing/2014/chart" uri="{C3380CC4-5D6E-409C-BE32-E72D297353CC}">
                  <c16:uniqueId val="{00000015-B340-485A-AEC0-F020AE6E9C45}"/>
                </c:ext>
              </c:extLst>
            </c:dLbl>
            <c:dLbl>
              <c:idx val="13"/>
              <c:delete val="1"/>
              <c:extLst>
                <c:ext xmlns:c15="http://schemas.microsoft.com/office/drawing/2012/chart" uri="{CE6537A1-D6FC-4f65-9D91-7224C49458BB}"/>
                <c:ext xmlns:c16="http://schemas.microsoft.com/office/drawing/2014/chart" uri="{C3380CC4-5D6E-409C-BE32-E72D297353CC}">
                  <c16:uniqueId val="{00000016-B340-485A-AEC0-F020AE6E9C45}"/>
                </c:ext>
              </c:extLst>
            </c:dLbl>
            <c:dLbl>
              <c:idx val="14"/>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dLblPos val="t"/>
              <c:showLegendKey val="0"/>
              <c:showVal val="1"/>
              <c:showCatName val="0"/>
              <c:showSerName val="0"/>
              <c:showPercent val="0"/>
              <c:showBubbleSize val="0"/>
              <c:extLst>
                <c:ext xmlns:c16="http://schemas.microsoft.com/office/drawing/2014/chart" uri="{C3380CC4-5D6E-409C-BE32-E72D297353CC}">
                  <c16:uniqueId val="{00000017-B340-485A-AEC0-F020AE6E9C45}"/>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'Abiturienten und Schüler LkSp '!$Q$96:$AG$96</c:f>
              <c:strCache>
                <c:ptCount val="17"/>
                <c:pt idx="0">
                  <c:v>02/03</c:v>
                </c:pt>
                <c:pt idx="1">
                  <c:v>03/04</c:v>
                </c:pt>
                <c:pt idx="2">
                  <c:v>04/05</c:v>
                </c:pt>
                <c:pt idx="3">
                  <c:v>05/06</c:v>
                </c:pt>
                <c:pt idx="4">
                  <c:v>06/07</c:v>
                </c:pt>
                <c:pt idx="5">
                  <c:v>07/08</c:v>
                </c:pt>
                <c:pt idx="6">
                  <c:v>08/09</c:v>
                </c:pt>
                <c:pt idx="7">
                  <c:v>09/10</c:v>
                </c:pt>
                <c:pt idx="8">
                  <c:v>10/11</c:v>
                </c:pt>
                <c:pt idx="9">
                  <c:v>11/12</c:v>
                </c:pt>
                <c:pt idx="10">
                  <c:v>12/13</c:v>
                </c:pt>
                <c:pt idx="11">
                  <c:v>13/14</c:v>
                </c:pt>
                <c:pt idx="12">
                  <c:v>14/15</c:v>
                </c:pt>
                <c:pt idx="13">
                  <c:v>15/16</c:v>
                </c:pt>
                <c:pt idx="14">
                  <c:v>16/17</c:v>
                </c:pt>
                <c:pt idx="15">
                  <c:v>17/18</c:v>
                </c:pt>
                <c:pt idx="16">
                  <c:v>18/19</c:v>
                </c:pt>
              </c:strCache>
            </c:strRef>
          </c:cat>
          <c:val>
            <c:numRef>
              <c:f>'Abiturienten und Schüler LkSp '!$Q$106:$AG$106</c:f>
              <c:numCache>
                <c:formatCode>General</c:formatCode>
                <c:ptCount val="17"/>
                <c:pt idx="0">
                  <c:v>8951</c:v>
                </c:pt>
                <c:pt idx="1">
                  <c:v>10949</c:v>
                </c:pt>
                <c:pt idx="2">
                  <c:v>11124</c:v>
                </c:pt>
                <c:pt idx="3">
                  <c:v>12666</c:v>
                </c:pt>
                <c:pt idx="4">
                  <c:v>13911</c:v>
                </c:pt>
                <c:pt idx="5">
                  <c:v>15404</c:v>
                </c:pt>
                <c:pt idx="6">
                  <c:v>17054</c:v>
                </c:pt>
                <c:pt idx="7">
                  <c:v>18324</c:v>
                </c:pt>
                <c:pt idx="8">
                  <c:v>18510</c:v>
                </c:pt>
                <c:pt idx="9">
                  <c:v>20238</c:v>
                </c:pt>
                <c:pt idx="10">
                  <c:v>20186</c:v>
                </c:pt>
                <c:pt idx="11">
                  <c:v>20191</c:v>
                </c:pt>
                <c:pt idx="12">
                  <c:v>20622</c:v>
                </c:pt>
                <c:pt idx="13">
                  <c:v>22012</c:v>
                </c:pt>
                <c:pt idx="14">
                  <c:v>21392</c:v>
                </c:pt>
                <c:pt idx="15">
                  <c:v>22525</c:v>
                </c:pt>
                <c:pt idx="16">
                  <c:v>22115</c:v>
                </c:pt>
              </c:numCache>
            </c:numRef>
          </c:val>
          <c:smooth val="0"/>
          <c:extLst>
            <c:ext xmlns:c16="http://schemas.microsoft.com/office/drawing/2014/chart" uri="{C3380CC4-5D6E-409C-BE32-E72D297353CC}">
              <c16:uniqueId val="{0000001A-B340-485A-AEC0-F020AE6E9C45}"/>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marker val="1"/>
        <c:smooth val="0"/>
        <c:axId val="1260864623"/>
        <c:axId val="1405076671"/>
      </c:lineChart>
      <c:catAx>
        <c:axId val="1260864623"/>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405076671"/>
        <c:crosses val="autoZero"/>
        <c:auto val="1"/>
        <c:lblAlgn val="ctr"/>
        <c:lblOffset val="100"/>
        <c:noMultiLvlLbl val="0"/>
      </c:catAx>
      <c:valAx>
        <c:axId val="1405076671"/>
        <c:scaling>
          <c:orientation val="minMax"/>
          <c:max val="23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one"/>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60864623"/>
        <c:crosses val="autoZero"/>
        <c:crossBetween val="between"/>
        <c:majorUnit val="2500"/>
      </c:valAx>
      <c:spPr>
        <a:noFill/>
        <a:ln>
          <a:noFill/>
        </a:ln>
        <a:effectLst/>
      </c:spPr>
    </c:plotArea>
    <c:legend>
      <c:legendPos val="r"/>
      <c:layout>
        <c:manualLayout>
          <c:xMode val="edge"/>
          <c:yMode val="edge"/>
          <c:x val="0.85362554731214035"/>
          <c:y val="0.19475631936049487"/>
          <c:w val="0.13664204238403063"/>
          <c:h val="0.69640713997887183"/>
        </c:manualLayout>
      </c:layout>
      <c:overlay val="1"/>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b="1">
                <a:latin typeface="Arial Narrow" panose="020B0606020202030204" pitchFamily="34" charset="0"/>
              </a:rPr>
              <a:t>Abiturnoten in NRW 2014-2019</a:t>
            </a:r>
          </a:p>
        </c:rich>
      </c:tx>
      <c:layout>
        <c:manualLayout>
          <c:xMode val="edge"/>
          <c:yMode val="edge"/>
          <c:x val="1.5940408166927251E-3"/>
          <c:y val="3.0260051787576819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2"/>
          <c:order val="1"/>
          <c:tx>
            <c:strRef>
              <c:f>'Abiturnoten NRW '!$I$15</c:f>
              <c:strCache>
                <c:ptCount val="1"/>
                <c:pt idx="0">
                  <c:v>MW Note LK Sport männl</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'Abiturnoten NRW '!$M$2:$Q$2</c:f>
              <c:numCache>
                <c:formatCode>General</c:formatCode>
                <c:ptCount val="5"/>
                <c:pt idx="0">
                  <c:v>2014</c:v>
                </c:pt>
                <c:pt idx="1">
                  <c:v>2015</c:v>
                </c:pt>
                <c:pt idx="2">
                  <c:v>2016</c:v>
                </c:pt>
                <c:pt idx="3">
                  <c:v>2017</c:v>
                </c:pt>
                <c:pt idx="4">
                  <c:v>2018</c:v>
                </c:pt>
              </c:numCache>
            </c:numRef>
          </c:cat>
          <c:val>
            <c:numRef>
              <c:f>'Abiturnoten NRW '!$M$15:$R$15</c:f>
              <c:numCache>
                <c:formatCode>General</c:formatCode>
                <c:ptCount val="6"/>
                <c:pt idx="0">
                  <c:v>8.5</c:v>
                </c:pt>
                <c:pt idx="1">
                  <c:v>8.6999999999999993</c:v>
                </c:pt>
                <c:pt idx="2">
                  <c:v>8.6999999999999993</c:v>
                </c:pt>
                <c:pt idx="3">
                  <c:v>9.4</c:v>
                </c:pt>
                <c:pt idx="4">
                  <c:v>9.6</c:v>
                </c:pt>
                <c:pt idx="5">
                  <c:v>9.1</c:v>
                </c:pt>
              </c:numCache>
            </c:numRef>
          </c:val>
          <c:extLst>
            <c:ext xmlns:c16="http://schemas.microsoft.com/office/drawing/2014/chart" uri="{C3380CC4-5D6E-409C-BE32-E72D297353CC}">
              <c16:uniqueId val="{00000000-7E2C-4C55-9128-B64CF0E7AF6B}"/>
            </c:ext>
          </c:extLst>
        </c:ser>
        <c:ser>
          <c:idx val="5"/>
          <c:order val="2"/>
          <c:tx>
            <c:strRef>
              <c:f>'Abiturnoten NRW '!$I$16</c:f>
              <c:strCache>
                <c:ptCount val="1"/>
                <c:pt idx="0">
                  <c:v>MW Note LK Sport weibl</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'Abiturnoten NRW '!$M$2:$Q$2</c:f>
              <c:numCache>
                <c:formatCode>General</c:formatCode>
                <c:ptCount val="5"/>
                <c:pt idx="0">
                  <c:v>2014</c:v>
                </c:pt>
                <c:pt idx="1">
                  <c:v>2015</c:v>
                </c:pt>
                <c:pt idx="2">
                  <c:v>2016</c:v>
                </c:pt>
                <c:pt idx="3">
                  <c:v>2017</c:v>
                </c:pt>
                <c:pt idx="4">
                  <c:v>2018</c:v>
                </c:pt>
              </c:numCache>
            </c:numRef>
          </c:cat>
          <c:val>
            <c:numRef>
              <c:f>'Abiturnoten NRW '!$M$16:$R$16</c:f>
              <c:numCache>
                <c:formatCode>General</c:formatCode>
                <c:ptCount val="6"/>
                <c:pt idx="0">
                  <c:v>8.9</c:v>
                </c:pt>
                <c:pt idx="1">
                  <c:v>8.9</c:v>
                </c:pt>
                <c:pt idx="2">
                  <c:v>8.6999999999999993</c:v>
                </c:pt>
                <c:pt idx="3">
                  <c:v>9.6999999999999993</c:v>
                </c:pt>
                <c:pt idx="4">
                  <c:v>9.9</c:v>
                </c:pt>
                <c:pt idx="5" formatCode="0.0">
                  <c:v>9.4</c:v>
                </c:pt>
              </c:numCache>
            </c:numRef>
          </c:val>
          <c:extLst>
            <c:ext xmlns:c16="http://schemas.microsoft.com/office/drawing/2014/chart" uri="{C3380CC4-5D6E-409C-BE32-E72D297353CC}">
              <c16:uniqueId val="{00000001-7E2C-4C55-9128-B64CF0E7AF6B}"/>
            </c:ext>
          </c:extLst>
        </c:ser>
        <c:dLbls>
          <c:showLegendKey val="0"/>
          <c:showVal val="0"/>
          <c:showCatName val="0"/>
          <c:showSerName val="0"/>
          <c:showPercent val="0"/>
          <c:showBubbleSize val="0"/>
        </c:dLbls>
        <c:gapWidth val="150"/>
        <c:axId val="1204077951"/>
        <c:axId val="1233104911"/>
      </c:barChart>
      <c:lineChart>
        <c:grouping val="standard"/>
        <c:varyColors val="0"/>
        <c:ser>
          <c:idx val="0"/>
          <c:order val="0"/>
          <c:tx>
            <c:strRef>
              <c:f>'Abiturnoten NRW '!$I$8</c:f>
              <c:strCache>
                <c:ptCount val="1"/>
                <c:pt idx="0">
                  <c:v>MW Abiturnote</c:v>
                </c:pt>
              </c:strCache>
            </c:strRef>
          </c:tx>
          <c:spPr>
            <a:ln w="38100" cap="rnd">
              <a:solidFill>
                <a:schemeClr val="tx2"/>
              </a:solidFill>
              <a:round/>
            </a:ln>
            <a:effectLst/>
          </c:spPr>
          <c:marker>
            <c:symbol val="square"/>
            <c:size val="9"/>
            <c:spPr>
              <a:solidFill>
                <a:schemeClr val="tx2"/>
              </a:solidFill>
              <a:ln w="38100">
                <a:solidFill>
                  <a:schemeClr val="tx2"/>
                </a:solidFill>
              </a:ln>
              <a:effectLst/>
            </c:spPr>
          </c:marker>
          <c:dLbls>
            <c:dLbl>
              <c:idx val="4"/>
              <c:layout>
                <c:manualLayout>
                  <c:x val="-7.7441846582154958E-2"/>
                  <c:y val="-6.00849664131295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2C-4C55-9128-B64CF0E7AF6B}"/>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2"/>
                    </a:solidFill>
                    <a:latin typeface="Arial Narrow" panose="020B0606020202030204" pitchFamily="34" charset="0"/>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'Abiturnoten NRW '!$M$2:$R$2</c:f>
              <c:numCache>
                <c:formatCode>General</c:formatCode>
                <c:ptCount val="6"/>
                <c:pt idx="0">
                  <c:v>2014</c:v>
                </c:pt>
                <c:pt idx="1">
                  <c:v>2015</c:v>
                </c:pt>
                <c:pt idx="2">
                  <c:v>2016</c:v>
                </c:pt>
                <c:pt idx="3">
                  <c:v>2017</c:v>
                </c:pt>
                <c:pt idx="4">
                  <c:v>2018</c:v>
                </c:pt>
                <c:pt idx="5">
                  <c:v>2019</c:v>
                </c:pt>
              </c:numCache>
            </c:numRef>
          </c:cat>
          <c:val>
            <c:numRef>
              <c:f>'Abiturnoten NRW '!$M$8:$R$8</c:f>
              <c:numCache>
                <c:formatCode>0.0</c:formatCode>
                <c:ptCount val="6"/>
                <c:pt idx="0">
                  <c:v>9.5299999999999994</c:v>
                </c:pt>
                <c:pt idx="1">
                  <c:v>9.59</c:v>
                </c:pt>
                <c:pt idx="2">
                  <c:v>9.6499999999999986</c:v>
                </c:pt>
                <c:pt idx="3">
                  <c:v>9.68</c:v>
                </c:pt>
                <c:pt idx="4">
                  <c:v>9.68</c:v>
                </c:pt>
                <c:pt idx="5" formatCode="General">
                  <c:v>9.6999999999999993</c:v>
                </c:pt>
              </c:numCache>
            </c:numRef>
          </c:val>
          <c:smooth val="0"/>
          <c:extLst>
            <c:ext xmlns:c16="http://schemas.microsoft.com/office/drawing/2014/chart" uri="{C3380CC4-5D6E-409C-BE32-E72D297353CC}">
              <c16:uniqueId val="{00000003-7E2C-4C55-9128-B64CF0E7AF6B}"/>
            </c:ext>
          </c:extLst>
        </c:ser>
        <c:ser>
          <c:idx val="3"/>
          <c:order val="3"/>
          <c:tx>
            <c:strRef>
              <c:f>'Abiturnoten NRW '!$I$9</c:f>
              <c:strCache>
                <c:ptCount val="1"/>
                <c:pt idx="0">
                  <c:v>MW Note alle LK</c:v>
                </c:pt>
              </c:strCache>
            </c:strRef>
          </c:tx>
          <c:spPr>
            <a:ln w="38100" cap="rnd">
              <a:solidFill>
                <a:srgbClr val="00B0F0"/>
              </a:solidFill>
              <a:round/>
            </a:ln>
            <a:effectLst/>
          </c:spPr>
          <c:marker>
            <c:symbol val="square"/>
            <c:size val="9"/>
            <c:spPr>
              <a:solidFill>
                <a:srgbClr val="00B0F0"/>
              </a:solidFill>
              <a:ln w="38100">
                <a:solidFill>
                  <a:srgbClr val="00B0F0"/>
                </a:solidFill>
              </a:ln>
              <a:effectLst/>
            </c:spPr>
          </c:marker>
          <c:dLbls>
            <c:dLbl>
              <c:idx val="4"/>
              <c:layout>
                <c:manualLayout>
                  <c:x val="-9.5152452690340159E-3"/>
                  <c:y val="4.11727318810494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E2C-4C55-9128-B64CF0E7AF6B}"/>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B0F0"/>
                    </a:solidFill>
                    <a:latin typeface="Arial Narrow" panose="020B0606020202030204" pitchFamily="34" charset="0"/>
                    <a:ea typeface="+mn-ea"/>
                    <a:cs typeface="+mn-cs"/>
                  </a:defRPr>
                </a:pPr>
                <a:endParaRPr lang="de-D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'Abiturnoten NRW '!$M$2:$R$2</c:f>
              <c:numCache>
                <c:formatCode>General</c:formatCode>
                <c:ptCount val="6"/>
                <c:pt idx="0">
                  <c:v>2014</c:v>
                </c:pt>
                <c:pt idx="1">
                  <c:v>2015</c:v>
                </c:pt>
                <c:pt idx="2">
                  <c:v>2016</c:v>
                </c:pt>
                <c:pt idx="3">
                  <c:v>2017</c:v>
                </c:pt>
                <c:pt idx="4">
                  <c:v>2018</c:v>
                </c:pt>
                <c:pt idx="5">
                  <c:v>2019</c:v>
                </c:pt>
              </c:numCache>
            </c:numRef>
          </c:cat>
          <c:val>
            <c:numRef>
              <c:f>'Abiturnoten NRW '!$M$9:$R$9</c:f>
              <c:numCache>
                <c:formatCode>General</c:formatCode>
                <c:ptCount val="6"/>
                <c:pt idx="0">
                  <c:v>9.3000000000000007</c:v>
                </c:pt>
                <c:pt idx="1">
                  <c:v>9.4</c:v>
                </c:pt>
                <c:pt idx="2">
                  <c:v>9</c:v>
                </c:pt>
                <c:pt idx="3">
                  <c:v>8.8000000000000007</c:v>
                </c:pt>
                <c:pt idx="4">
                  <c:v>9.6</c:v>
                </c:pt>
                <c:pt idx="5">
                  <c:v>8.8000000000000007</c:v>
                </c:pt>
              </c:numCache>
            </c:numRef>
          </c:val>
          <c:smooth val="0"/>
          <c:extLst>
            <c:ext xmlns:c16="http://schemas.microsoft.com/office/drawing/2014/chart" uri="{C3380CC4-5D6E-409C-BE32-E72D297353CC}">
              <c16:uniqueId val="{00000005-7E2C-4C55-9128-B64CF0E7AF6B}"/>
            </c:ext>
          </c:extLst>
        </c:ser>
        <c:dLbls>
          <c:showLegendKey val="0"/>
          <c:showVal val="0"/>
          <c:showCatName val="0"/>
          <c:showSerName val="0"/>
          <c:showPercent val="0"/>
          <c:showBubbleSize val="0"/>
        </c:dLbls>
        <c:marker val="1"/>
        <c:smooth val="0"/>
        <c:axId val="1204077951"/>
        <c:axId val="1233104911"/>
      </c:lineChart>
      <c:catAx>
        <c:axId val="12040779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233104911"/>
        <c:crosses val="autoZero"/>
        <c:auto val="1"/>
        <c:lblAlgn val="ctr"/>
        <c:lblOffset val="100"/>
        <c:noMultiLvlLbl val="0"/>
      </c:catAx>
      <c:valAx>
        <c:axId val="1233104911"/>
        <c:scaling>
          <c:orientation val="minMax"/>
          <c:min val="8.199999999999999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04077951"/>
        <c:crosses val="autoZero"/>
        <c:crossBetween val="between"/>
      </c:valAx>
      <c:spPr>
        <a:noFill/>
        <a:ln>
          <a:noFill/>
        </a:ln>
        <a:effectLst/>
      </c:spPr>
    </c:plotArea>
    <c:legend>
      <c:legendPos val="r"/>
      <c:layout>
        <c:manualLayout>
          <c:xMode val="edge"/>
          <c:yMode val="edge"/>
          <c:x val="0.6973858696796148"/>
          <c:y val="0.42407467084747802"/>
          <c:w val="0.28946704619526498"/>
          <c:h val="0.4444462976409668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Narrow" panose="020B0606020202030204" pitchFamily="34" charset="0"/>
                <a:ea typeface="+mn-ea"/>
                <a:cs typeface="+mn-cs"/>
              </a:defRPr>
            </a:pPr>
            <a:r>
              <a:rPr lang="en-US" sz="1400" b="1">
                <a:latin typeface="Arial Narrow" panose="020B0606020202030204" pitchFamily="34" charset="0"/>
              </a:rPr>
              <a:t>Abiturnoten</a:t>
            </a:r>
            <a:r>
              <a:rPr lang="en-US" sz="1400" b="1" baseline="30000">
                <a:latin typeface="Arial Narrow" panose="020B0606020202030204" pitchFamily="34" charset="0"/>
              </a:rPr>
              <a:t>1</a:t>
            </a:r>
            <a:r>
              <a:rPr lang="en-US" sz="1400" b="1">
                <a:latin typeface="Arial Narrow" panose="020B0606020202030204" pitchFamily="34" charset="0"/>
              </a:rPr>
              <a:t> in</a:t>
            </a:r>
            <a:r>
              <a:rPr lang="en-US" sz="1400" b="1" baseline="0">
                <a:latin typeface="Arial Narrow" panose="020B0606020202030204" pitchFamily="34" charset="0"/>
              </a:rPr>
              <a:t> </a:t>
            </a:r>
            <a:r>
              <a:rPr lang="en-US" sz="1400" b="1">
                <a:latin typeface="Arial Narrow" panose="020B0606020202030204" pitchFamily="34" charset="0"/>
              </a:rPr>
              <a:t>NRW (Mittelwert 2011 - 2019) </a:t>
            </a:r>
          </a:p>
        </c:rich>
      </c:tx>
      <c:layout>
        <c:manualLayout>
          <c:xMode val="edge"/>
          <c:yMode val="edge"/>
          <c:x val="4.803455818022747E-2"/>
          <c:y val="3.567447045707915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Narrow" panose="020B0606020202030204" pitchFamily="34" charset="0"/>
              <a:ea typeface="+mn-ea"/>
              <a:cs typeface="+mn-cs"/>
            </a:defRPr>
          </a:pPr>
          <a:endParaRPr lang="de-DE"/>
        </a:p>
      </c:txPr>
    </c:title>
    <c:autoTitleDeleted val="0"/>
    <c:plotArea>
      <c:layout/>
      <c:lineChart>
        <c:grouping val="standard"/>
        <c:varyColors val="0"/>
        <c:ser>
          <c:idx val="0"/>
          <c:order val="0"/>
          <c:tx>
            <c:strRef>
              <c:f>'Abiturnoten NRW '!$J$41</c:f>
              <c:strCache>
                <c:ptCount val="1"/>
                <c:pt idx="0">
                  <c:v>MW 2011-2019</c:v>
                </c:pt>
              </c:strCache>
            </c:strRef>
          </c:tx>
          <c:spPr>
            <a:ln w="19050" cap="rnd">
              <a:noFill/>
              <a:round/>
            </a:ln>
            <a:effectLst/>
          </c:spPr>
          <c:marker>
            <c:symbol val="circle"/>
            <c:size val="2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Narrow" panose="020B0606020202030204" pitchFamily="34" charset="0"/>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'Abiturnoten NRW '!$K$39:$T$40</c:f>
              <c:multiLvlStrCache>
                <c:ptCount val="10"/>
                <c:lvl>
                  <c:pt idx="2">
                    <c:v>LK D</c:v>
                  </c:pt>
                  <c:pt idx="3">
                    <c:v>LK E</c:v>
                  </c:pt>
                  <c:pt idx="4">
                    <c:v>LK Ek</c:v>
                  </c:pt>
                  <c:pt idx="5">
                    <c:v>LK Ge</c:v>
                  </c:pt>
                  <c:pt idx="6">
                    <c:v>LK Ma</c:v>
                  </c:pt>
                  <c:pt idx="7">
                    <c:v>LK Bio</c:v>
                  </c:pt>
                  <c:pt idx="8">
                    <c:v>männl</c:v>
                  </c:pt>
                  <c:pt idx="9">
                    <c:v>weibl</c:v>
                  </c:pt>
                </c:lvl>
                <c:lvl>
                  <c:pt idx="0">
                    <c:v>Abitur</c:v>
                  </c:pt>
                  <c:pt idx="1">
                    <c:v>alle LK</c:v>
                  </c:pt>
                  <c:pt idx="2">
                    <c:v>Aufgabenfeld I</c:v>
                  </c:pt>
                  <c:pt idx="4">
                    <c:v>Aufgabenfeld II</c:v>
                  </c:pt>
                  <c:pt idx="6">
                    <c:v>Aufgabenfeld III</c:v>
                  </c:pt>
                  <c:pt idx="8">
                    <c:v>LK Sport</c:v>
                  </c:pt>
                </c:lvl>
              </c:multiLvlStrCache>
            </c:multiLvlStrRef>
          </c:cat>
          <c:val>
            <c:numRef>
              <c:f>'Abiturnoten NRW '!$K$41:$T$41</c:f>
              <c:numCache>
                <c:formatCode>0.0</c:formatCode>
                <c:ptCount val="10"/>
                <c:pt idx="0">
                  <c:v>9.6000000000000014</c:v>
                </c:pt>
                <c:pt idx="1">
                  <c:v>9.5844520852615958</c:v>
                </c:pt>
                <c:pt idx="2">
                  <c:v>8.31111111111111</c:v>
                </c:pt>
                <c:pt idx="3">
                  <c:v>8.9555555555555557</c:v>
                </c:pt>
                <c:pt idx="4">
                  <c:v>8.9333333333333336</c:v>
                </c:pt>
                <c:pt idx="5">
                  <c:v>8.4888888888888889</c:v>
                </c:pt>
                <c:pt idx="6">
                  <c:v>8.3666666666666671</c:v>
                </c:pt>
                <c:pt idx="7">
                  <c:v>8.3666666666666671</c:v>
                </c:pt>
                <c:pt idx="8">
                  <c:v>9</c:v>
                </c:pt>
                <c:pt idx="9">
                  <c:v>9.25</c:v>
                </c:pt>
              </c:numCache>
            </c:numRef>
          </c:val>
          <c:smooth val="0"/>
          <c:extLst>
            <c:ext xmlns:c16="http://schemas.microsoft.com/office/drawing/2014/chart" uri="{C3380CC4-5D6E-409C-BE32-E72D297353CC}">
              <c16:uniqueId val="{00000000-6D88-4633-A920-F520DA5E9788}"/>
            </c:ext>
          </c:extLst>
        </c:ser>
        <c:dLbls>
          <c:showLegendKey val="0"/>
          <c:showVal val="0"/>
          <c:showCatName val="0"/>
          <c:showSerName val="0"/>
          <c:showPercent val="0"/>
          <c:showBubbleSize val="0"/>
        </c:dLbls>
        <c:marker val="1"/>
        <c:smooth val="0"/>
        <c:axId val="972861823"/>
        <c:axId val="979970127"/>
      </c:lineChart>
      <c:lineChart>
        <c:grouping val="standard"/>
        <c:varyColors val="0"/>
        <c:dLbls>
          <c:showLegendKey val="0"/>
          <c:showVal val="0"/>
          <c:showCatName val="0"/>
          <c:showSerName val="0"/>
          <c:showPercent val="0"/>
          <c:showBubbleSize val="0"/>
        </c:dLbls>
        <c:marker val="1"/>
        <c:smooth val="0"/>
        <c:axId val="983941215"/>
        <c:axId val="875094111"/>
        <c:extLst>
          <c:ext xmlns:c15="http://schemas.microsoft.com/office/drawing/2012/chart" uri="{02D57815-91ED-43cb-92C2-25804820EDAC}">
            <c15:filteredLineSeries>
              <c15:ser>
                <c:idx val="1"/>
                <c:order val="1"/>
                <c:tx>
                  <c:strRef>
                    <c:extLst>
                      <c:ext uri="{02D57815-91ED-43cb-92C2-25804820EDAC}">
                        <c15:formulaRef>
                          <c15:sqref>'Abiturnoten NRW '!$J$42</c15:sqref>
                        </c15:formulaRef>
                      </c:ext>
                    </c:extLst>
                    <c:strCache>
                      <c:ptCount val="1"/>
                      <c:pt idx="0">
                        <c:v>MWABW</c:v>
                      </c:pt>
                    </c:strCache>
                  </c:strRef>
                </c:tx>
                <c:spPr>
                  <a:ln w="19050" cap="rnd">
                    <a:noFill/>
                    <a:round/>
                  </a:ln>
                  <a:effectLst/>
                </c:spPr>
                <c:marker>
                  <c:symbol val="square"/>
                  <c:size val="14"/>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de-DE"/>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'Abiturnoten NRW '!$K$40:$T$40</c15:sqref>
                        </c15:formulaRef>
                      </c:ext>
                    </c:extLst>
                    <c:strCache>
                      <c:ptCount val="10"/>
                      <c:pt idx="2">
                        <c:v>LK D</c:v>
                      </c:pt>
                      <c:pt idx="3">
                        <c:v>LK E</c:v>
                      </c:pt>
                      <c:pt idx="4">
                        <c:v>LK Ek</c:v>
                      </c:pt>
                      <c:pt idx="5">
                        <c:v>LK Ge</c:v>
                      </c:pt>
                      <c:pt idx="6">
                        <c:v>LK Ma</c:v>
                      </c:pt>
                      <c:pt idx="7">
                        <c:v>LK Bio</c:v>
                      </c:pt>
                      <c:pt idx="8">
                        <c:v>männl</c:v>
                      </c:pt>
                      <c:pt idx="9">
                        <c:v>weibl</c:v>
                      </c:pt>
                    </c:strCache>
                  </c:strRef>
                </c:cat>
                <c:val>
                  <c:numRef>
                    <c:extLst>
                      <c:ext uri="{02D57815-91ED-43cb-92C2-25804820EDAC}">
                        <c15:formulaRef>
                          <c15:sqref>'Abiturnoten NRW '!$K$42:$T$42</c15:sqref>
                        </c15:formulaRef>
                      </c:ext>
                    </c:extLst>
                    <c:numCache>
                      <c:formatCode>0.0</c:formatCode>
                      <c:ptCount val="10"/>
                      <c:pt idx="0">
                        <c:v>7.555555555555532E-2</c:v>
                      </c:pt>
                      <c:pt idx="1">
                        <c:v>7.5674255647741148E-2</c:v>
                      </c:pt>
                      <c:pt idx="2">
                        <c:v>0.14814814814814781</c:v>
                      </c:pt>
                      <c:pt idx="3">
                        <c:v>0.11604938271604917</c:v>
                      </c:pt>
                      <c:pt idx="4">
                        <c:v>8.8888888888888573E-2</c:v>
                      </c:pt>
                      <c:pt idx="5">
                        <c:v>0.38024691358024676</c:v>
                      </c:pt>
                      <c:pt idx="6">
                        <c:v>0.3925925925925926</c:v>
                      </c:pt>
                      <c:pt idx="7">
                        <c:v>0.24444444444444446</c:v>
                      </c:pt>
                      <c:pt idx="8">
                        <c:v>0.36666666666666686</c:v>
                      </c:pt>
                      <c:pt idx="9">
                        <c:v>0.41666666666666669</c:v>
                      </c:pt>
                    </c:numCache>
                  </c:numRef>
                </c:val>
                <c:smooth val="0"/>
                <c:extLst>
                  <c:ext xmlns:c16="http://schemas.microsoft.com/office/drawing/2014/chart" uri="{C3380CC4-5D6E-409C-BE32-E72D297353CC}">
                    <c16:uniqueId val="{00000001-6D88-4633-A920-F520DA5E9788}"/>
                  </c:ext>
                </c:extLst>
              </c15:ser>
            </c15:filteredLineSeries>
          </c:ext>
        </c:extLst>
      </c:lineChart>
      <c:catAx>
        <c:axId val="97286182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979970127"/>
        <c:crosses val="autoZero"/>
        <c:auto val="1"/>
        <c:lblAlgn val="ctr"/>
        <c:lblOffset val="100"/>
        <c:tickMarkSkip val="1"/>
        <c:noMultiLvlLbl val="0"/>
      </c:catAx>
      <c:valAx>
        <c:axId val="979970127"/>
        <c:scaling>
          <c:orientation val="minMax"/>
          <c:min val="8"/>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en-US" sz="1200" b="1">
                    <a:latin typeface="Arial Narrow" panose="020B0606020202030204" pitchFamily="34" charset="0"/>
                  </a:rPr>
                  <a:t>Notenpunkte</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972861823"/>
        <c:crosses val="autoZero"/>
        <c:crossBetween val="between"/>
        <c:majorUnit val="0.5"/>
      </c:valAx>
      <c:valAx>
        <c:axId val="875094111"/>
        <c:scaling>
          <c:orientation val="maxMin"/>
          <c:max val="2"/>
        </c:scaling>
        <c:delete val="0"/>
        <c:axPos val="r"/>
        <c:numFmt formatCode="0.0" sourceLinked="1"/>
        <c:majorTickMark val="out"/>
        <c:minorTickMark val="none"/>
        <c:tickLblPos val="none"/>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83941215"/>
        <c:crosses val="max"/>
        <c:crossBetween val="between"/>
      </c:valAx>
      <c:catAx>
        <c:axId val="983941215"/>
        <c:scaling>
          <c:orientation val="minMax"/>
        </c:scaling>
        <c:delete val="1"/>
        <c:axPos val="b"/>
        <c:numFmt formatCode="General" sourceLinked="1"/>
        <c:majorTickMark val="out"/>
        <c:minorTickMark val="none"/>
        <c:tickLblPos val="nextTo"/>
        <c:crossAx val="875094111"/>
        <c:crosses val="max"/>
        <c:auto val="1"/>
        <c:lblAlgn val="ctr"/>
        <c:lblOffset val="100"/>
        <c:noMultiLvlLbl val="0"/>
      </c:catAx>
      <c:spPr>
        <a:solidFill>
          <a:schemeClr val="accent1">
            <a:lumMod val="20000"/>
            <a:lumOff val="80000"/>
          </a:schemeClr>
        </a:solidFill>
        <a:ln w="15875">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Arial Narrow" panose="020B0606020202030204" pitchFamily="34" charset="0"/>
                <a:ea typeface="+mn-ea"/>
                <a:cs typeface="+mn-cs"/>
              </a:defRPr>
            </a:pPr>
            <a:r>
              <a:rPr lang="de-DE" sz="1600" b="1">
                <a:latin typeface="Arial Narrow" panose="020B0606020202030204" pitchFamily="34" charset="0"/>
              </a:rPr>
              <a:t>Sportabitur BR Köln 2014 (22 Schulen;374 Schüler)     </a:t>
            </a:r>
          </a:p>
        </c:rich>
      </c:tx>
      <c:layout>
        <c:manualLayout>
          <c:xMode val="edge"/>
          <c:yMode val="edge"/>
          <c:x val="4.165891077534354E-2"/>
          <c:y val="2.3916302128900554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Arial Narrow" panose="020B0606020202030204" pitchFamily="34" charset="0"/>
              <a:ea typeface="+mn-ea"/>
              <a:cs typeface="+mn-cs"/>
            </a:defRPr>
          </a:pPr>
          <a:endParaRPr lang="de-DE"/>
        </a:p>
      </c:txPr>
    </c:title>
    <c:autoTitleDeleted val="0"/>
    <c:plotArea>
      <c:layout>
        <c:manualLayout>
          <c:layoutTarget val="inner"/>
          <c:xMode val="edge"/>
          <c:yMode val="edge"/>
          <c:x val="9.1194822194527528E-2"/>
          <c:y val="0.16694444444444445"/>
          <c:w val="0.81560843319165699"/>
          <c:h val="0.60583260425780106"/>
        </c:manualLayout>
      </c:layout>
      <c:barChart>
        <c:barDir val="col"/>
        <c:grouping val="clustered"/>
        <c:varyColors val="0"/>
        <c:ser>
          <c:idx val="0"/>
          <c:order val="0"/>
          <c:tx>
            <c:strRef>
              <c:f>'Abiturnoten NRW '!$J$61</c:f>
              <c:strCache>
                <c:ptCount val="1"/>
                <c:pt idx="0">
                  <c:v>Prüf La</c:v>
                </c:pt>
              </c:strCache>
            </c:strRef>
          </c:tx>
          <c:spPr>
            <a:solidFill>
              <a:schemeClr val="accent5">
                <a:tint val="50000"/>
              </a:schemeClr>
            </a:solidFill>
            <a:ln>
              <a:noFill/>
            </a:ln>
            <a:effectLst/>
          </c:spPr>
          <c:invertIfNegative val="0"/>
          <c:dLbls>
            <c:dLbl>
              <c:idx val="0"/>
              <c:layout>
                <c:manualLayout>
                  <c:x val="-9.6899210019653348E-3"/>
                  <c:y val="4.78325934555972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CA-4035-99F1-1BCF07D719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'Abiturnoten NRW '!$J$61:$J$62</c:f>
              <c:strCache>
                <c:ptCount val="2"/>
                <c:pt idx="0">
                  <c:v>Prüf La</c:v>
                </c:pt>
                <c:pt idx="1">
                  <c:v>Prüf Spiel</c:v>
                </c:pt>
              </c:strCache>
            </c:strRef>
          </c:cat>
          <c:val>
            <c:numRef>
              <c:f>'Abiturnoten NRW '!$K$61</c:f>
              <c:numCache>
                <c:formatCode>General</c:formatCode>
                <c:ptCount val="1"/>
                <c:pt idx="0">
                  <c:v>9</c:v>
                </c:pt>
              </c:numCache>
            </c:numRef>
          </c:val>
          <c:extLst>
            <c:ext xmlns:c16="http://schemas.microsoft.com/office/drawing/2014/chart" uri="{C3380CC4-5D6E-409C-BE32-E72D297353CC}">
              <c16:uniqueId val="{00000001-05CA-4035-99F1-1BCF07D71989}"/>
            </c:ext>
          </c:extLst>
        </c:ser>
        <c:ser>
          <c:idx val="1"/>
          <c:order val="1"/>
          <c:tx>
            <c:strRef>
              <c:f>'Abiturnoten NRW '!$J$62</c:f>
              <c:strCache>
                <c:ptCount val="1"/>
                <c:pt idx="0">
                  <c:v>Prüf Spiel</c:v>
                </c:pt>
              </c:strCache>
            </c:strRef>
          </c:tx>
          <c:spPr>
            <a:solidFill>
              <a:schemeClr val="accent5">
                <a:tint val="70000"/>
              </a:schemeClr>
            </a:solidFill>
            <a:ln>
              <a:noFill/>
            </a:ln>
            <a:effectLst/>
          </c:spPr>
          <c:invertIfNegative val="0"/>
          <c:dLbls>
            <c:dLbl>
              <c:idx val="0"/>
              <c:layout>
                <c:manualLayout>
                  <c:x val="-1.9379842003930598E-3"/>
                  <c:y val="9.16791374565614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CA-4035-99F1-1BCF07D719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'Abiturnoten NRW '!$J$61:$J$62</c:f>
              <c:strCache>
                <c:ptCount val="2"/>
                <c:pt idx="0">
                  <c:v>Prüf La</c:v>
                </c:pt>
                <c:pt idx="1">
                  <c:v>Prüf Spiel</c:v>
                </c:pt>
              </c:strCache>
            </c:strRef>
          </c:cat>
          <c:val>
            <c:numRef>
              <c:f>'Abiturnoten NRW '!$K$62</c:f>
              <c:numCache>
                <c:formatCode>General</c:formatCode>
                <c:ptCount val="1"/>
                <c:pt idx="0">
                  <c:v>10.7</c:v>
                </c:pt>
              </c:numCache>
            </c:numRef>
          </c:val>
          <c:extLst>
            <c:ext xmlns:c16="http://schemas.microsoft.com/office/drawing/2014/chart" uri="{C3380CC4-5D6E-409C-BE32-E72D297353CC}">
              <c16:uniqueId val="{00000003-05CA-4035-99F1-1BCF07D71989}"/>
            </c:ext>
          </c:extLst>
        </c:ser>
        <c:ser>
          <c:idx val="2"/>
          <c:order val="2"/>
          <c:tx>
            <c:strRef>
              <c:f>'Abiturnoten NRW '!$J$63</c:f>
              <c:strCache>
                <c:ptCount val="1"/>
                <c:pt idx="0">
                  <c:v>Prüf Ausdauer</c:v>
                </c:pt>
              </c:strCache>
            </c:strRef>
          </c:tx>
          <c:spPr>
            <a:solidFill>
              <a:schemeClr val="accent5">
                <a:tint val="90000"/>
              </a:schemeClr>
            </a:solidFill>
            <a:ln>
              <a:noFill/>
            </a:ln>
            <a:effectLst/>
          </c:spPr>
          <c:invertIfNegative val="0"/>
          <c:dLbls>
            <c:dLbl>
              <c:idx val="0"/>
              <c:layout>
                <c:manualLayout>
                  <c:x val="-1.1627905202358358E-2"/>
                  <c:y val="8.370703854729519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5CA-4035-99F1-1BCF07D719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'Abiturnoten NRW '!$K$63</c:f>
              <c:numCache>
                <c:formatCode>General</c:formatCode>
                <c:ptCount val="1"/>
                <c:pt idx="0">
                  <c:v>7.2</c:v>
                </c:pt>
              </c:numCache>
            </c:numRef>
          </c:val>
          <c:extLst>
            <c:ext xmlns:c16="http://schemas.microsoft.com/office/drawing/2014/chart" uri="{C3380CC4-5D6E-409C-BE32-E72D297353CC}">
              <c16:uniqueId val="{00000005-05CA-4035-99F1-1BCF07D71989}"/>
            </c:ext>
          </c:extLst>
        </c:ser>
        <c:ser>
          <c:idx val="3"/>
          <c:order val="3"/>
          <c:tx>
            <c:strRef>
              <c:f>'Abiturnoten NRW '!$J$64</c:f>
              <c:strCache>
                <c:ptCount val="1"/>
                <c:pt idx="0">
                  <c:v>Praxisnote</c:v>
                </c:pt>
              </c:strCache>
            </c:strRef>
          </c:tx>
          <c:spPr>
            <a:solidFill>
              <a:schemeClr val="accent5">
                <a:shade val="90000"/>
              </a:schemeClr>
            </a:solidFill>
            <a:ln>
              <a:noFill/>
            </a:ln>
            <a:effectLst/>
          </c:spPr>
          <c:invertIfNegative val="0"/>
          <c:dLbls>
            <c:dLbl>
              <c:idx val="0"/>
              <c:layout>
                <c:manualLayout>
                  <c:x val="0"/>
                  <c:y val="2.391629672779864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5CA-4035-99F1-1BCF07D719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'Abiturnoten NRW '!$K$64</c:f>
              <c:numCache>
                <c:formatCode>General</c:formatCode>
                <c:ptCount val="1"/>
                <c:pt idx="0">
                  <c:v>9.1</c:v>
                </c:pt>
              </c:numCache>
            </c:numRef>
          </c:val>
          <c:extLst>
            <c:ext xmlns:c16="http://schemas.microsoft.com/office/drawing/2014/chart" uri="{C3380CC4-5D6E-409C-BE32-E72D297353CC}">
              <c16:uniqueId val="{00000007-05CA-4035-99F1-1BCF07D71989}"/>
            </c:ext>
          </c:extLst>
        </c:ser>
        <c:ser>
          <c:idx val="4"/>
          <c:order val="4"/>
          <c:tx>
            <c:strRef>
              <c:f>'Abiturnoten NRW '!$J$65</c:f>
              <c:strCache>
                <c:ptCount val="1"/>
                <c:pt idx="0">
                  <c:v>Klausurnote</c:v>
                </c:pt>
              </c:strCache>
            </c:strRef>
          </c:tx>
          <c:spPr>
            <a:solidFill>
              <a:schemeClr val="accent5">
                <a:shade val="70000"/>
              </a:schemeClr>
            </a:solidFill>
            <a:ln>
              <a:noFill/>
            </a:ln>
            <a:effectLst/>
          </c:spPr>
          <c:invertIfNegative val="0"/>
          <c:dLbls>
            <c:dLbl>
              <c:idx val="0"/>
              <c:layout>
                <c:manualLayout>
                  <c:x val="-1.162790520235843E-2"/>
                  <c:y val="8.370703854729526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CA-4035-99F1-1BCF07D719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'Abiturnoten NRW '!$K$65</c:f>
              <c:numCache>
                <c:formatCode>General</c:formatCode>
                <c:ptCount val="1"/>
                <c:pt idx="0">
                  <c:v>7.3</c:v>
                </c:pt>
              </c:numCache>
            </c:numRef>
          </c:val>
          <c:extLst>
            <c:ext xmlns:c16="http://schemas.microsoft.com/office/drawing/2014/chart" uri="{C3380CC4-5D6E-409C-BE32-E72D297353CC}">
              <c16:uniqueId val="{00000009-05CA-4035-99F1-1BCF07D71989}"/>
            </c:ext>
          </c:extLst>
        </c:ser>
        <c:ser>
          <c:idx val="5"/>
          <c:order val="5"/>
          <c:tx>
            <c:strRef>
              <c:f>'Abiturnoten NRW '!$J$66</c:f>
              <c:strCache>
                <c:ptCount val="1"/>
                <c:pt idx="0">
                  <c:v>Abiturnote</c:v>
                </c:pt>
              </c:strCache>
            </c:strRef>
          </c:tx>
          <c:spPr>
            <a:solidFill>
              <a:schemeClr val="accent5">
                <a:shade val="50000"/>
              </a:schemeClr>
            </a:solidFill>
            <a:ln>
              <a:noFill/>
            </a:ln>
            <a:effectLst/>
          </c:spPr>
          <c:invertIfNegative val="0"/>
          <c:dLbls>
            <c:dLbl>
              <c:idx val="0"/>
              <c:layout>
                <c:manualLayout>
                  <c:x val="1.9379842003930598E-3"/>
                  <c:y val="1.19581483638993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5CA-4035-99F1-1BCF07D719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'Abiturnoten NRW '!$K$66</c:f>
              <c:numCache>
                <c:formatCode>General</c:formatCode>
                <c:ptCount val="1"/>
                <c:pt idx="0">
                  <c:v>8.9</c:v>
                </c:pt>
              </c:numCache>
            </c:numRef>
          </c:val>
          <c:extLst>
            <c:ext xmlns:c16="http://schemas.microsoft.com/office/drawing/2014/chart" uri="{C3380CC4-5D6E-409C-BE32-E72D297353CC}">
              <c16:uniqueId val="{0000000B-05CA-4035-99F1-1BCF07D71989}"/>
            </c:ext>
          </c:extLst>
        </c:ser>
        <c:dLbls>
          <c:dLblPos val="outEnd"/>
          <c:showLegendKey val="0"/>
          <c:showVal val="1"/>
          <c:showCatName val="0"/>
          <c:showSerName val="0"/>
          <c:showPercent val="0"/>
          <c:showBubbleSize val="0"/>
        </c:dLbls>
        <c:gapWidth val="219"/>
        <c:overlap val="-27"/>
        <c:axId val="605812143"/>
        <c:axId val="794224895"/>
      </c:barChart>
      <c:catAx>
        <c:axId val="605812143"/>
        <c:scaling>
          <c:orientation val="minMax"/>
        </c:scaling>
        <c:delete val="1"/>
        <c:axPos val="b"/>
        <c:numFmt formatCode="General" sourceLinked="1"/>
        <c:majorTickMark val="out"/>
        <c:minorTickMark val="none"/>
        <c:tickLblPos val="nextTo"/>
        <c:crossAx val="794224895"/>
        <c:crosses val="autoZero"/>
        <c:auto val="0"/>
        <c:lblAlgn val="ctr"/>
        <c:lblOffset val="100"/>
        <c:tickLblSkip val="1"/>
        <c:noMultiLvlLbl val="0"/>
      </c:catAx>
      <c:valAx>
        <c:axId val="7942248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605812143"/>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Entry>
      <c:legendEntry>
        <c:idx val="2"/>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Entry>
      <c:legendEntry>
        <c:idx val="3"/>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Entry>
      <c:legendEntry>
        <c:idx val="4"/>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Entry>
      <c:legendEntry>
        <c:idx val="5"/>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Entry>
      <c:layout>
        <c:manualLayout>
          <c:xMode val="edge"/>
          <c:yMode val="edge"/>
          <c:x val="0.15791275134090957"/>
          <c:y val="0.81315346102083041"/>
          <c:w val="0.69838567904457594"/>
          <c:h val="6.250043744531934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1776782831851593E-2"/>
          <c:y val="0.23"/>
          <c:w val="0.66836531808054411"/>
          <c:h val="0.59057742782152234"/>
        </c:manualLayout>
      </c:layout>
      <c:barChart>
        <c:barDir val="col"/>
        <c:grouping val="percentStacked"/>
        <c:varyColors val="0"/>
        <c:ser>
          <c:idx val="2"/>
          <c:order val="0"/>
          <c:tx>
            <c:strRef>
              <c:f>'Abiturnoten NRW '!$M$89</c:f>
              <c:strCache>
                <c:ptCount val="1"/>
                <c:pt idx="0">
                  <c:v>% Gesamtschulen (n=346)</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Narrow" panose="020B0606020202030204" pitchFamily="34" charset="0"/>
                    <a:ea typeface="+mn-ea"/>
                    <a:cs typeface="+mn-cs"/>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'Abiturnoten NRW '!$J$90:$J$95</c15:sqref>
                  </c15:fullRef>
                </c:ext>
              </c:extLst>
              <c:f>'Abiturnoten NRW '!$J$90:$J$94</c:f>
              <c:strCache>
                <c:ptCount val="5"/>
                <c:pt idx="0">
                  <c:v>Arnsberg</c:v>
                </c:pt>
                <c:pt idx="1">
                  <c:v>Detmold</c:v>
                </c:pt>
                <c:pt idx="2">
                  <c:v>Düsseldorf</c:v>
                </c:pt>
                <c:pt idx="3">
                  <c:v>Köln</c:v>
                </c:pt>
                <c:pt idx="4">
                  <c:v>Münster</c:v>
                </c:pt>
              </c:strCache>
            </c:strRef>
          </c:cat>
          <c:val>
            <c:numRef>
              <c:extLst>
                <c:ext xmlns:c15="http://schemas.microsoft.com/office/drawing/2012/chart" uri="{02D57815-91ED-43cb-92C2-25804820EDAC}">
                  <c15:fullRef>
                    <c15:sqref>'Abiturnoten NRW '!$M$90:$M$95</c15:sqref>
                  </c15:fullRef>
                </c:ext>
              </c:extLst>
              <c:f>'Abiturnoten NRW '!$M$90:$M$94</c:f>
              <c:numCache>
                <c:formatCode>0</c:formatCode>
                <c:ptCount val="5"/>
                <c:pt idx="0">
                  <c:v>32.323232323232325</c:v>
                </c:pt>
                <c:pt idx="1">
                  <c:v>38.461538461538467</c:v>
                </c:pt>
                <c:pt idx="2">
                  <c:v>37.873754152823921</c:v>
                </c:pt>
                <c:pt idx="3">
                  <c:v>34.024896265560166</c:v>
                </c:pt>
                <c:pt idx="4">
                  <c:v>35.964912280701753</c:v>
                </c:pt>
              </c:numCache>
            </c:numRef>
          </c:val>
          <c:extLst>
            <c:ext xmlns:c16="http://schemas.microsoft.com/office/drawing/2014/chart" uri="{C3380CC4-5D6E-409C-BE32-E72D297353CC}">
              <c16:uniqueId val="{00000000-C0EA-4964-9AAF-2AD5FFD3B541}"/>
            </c:ext>
          </c:extLst>
        </c:ser>
        <c:ser>
          <c:idx val="1"/>
          <c:order val="1"/>
          <c:tx>
            <c:strRef>
              <c:f>'Abiturnoten NRW '!$L$89</c:f>
              <c:strCache>
                <c:ptCount val="1"/>
                <c:pt idx="0">
                  <c:v>% Gymnasien (n=625)</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Narrow" panose="020B0606020202030204" pitchFamily="34" charset="0"/>
                    <a:ea typeface="+mn-ea"/>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'Abiturnoten NRW '!$J$90:$J$95</c15:sqref>
                  </c15:fullRef>
                </c:ext>
              </c:extLst>
              <c:f>'Abiturnoten NRW '!$J$90:$J$94</c:f>
              <c:strCache>
                <c:ptCount val="5"/>
                <c:pt idx="0">
                  <c:v>Arnsberg</c:v>
                </c:pt>
                <c:pt idx="1">
                  <c:v>Detmold</c:v>
                </c:pt>
                <c:pt idx="2">
                  <c:v>Düsseldorf</c:v>
                </c:pt>
                <c:pt idx="3">
                  <c:v>Köln</c:v>
                </c:pt>
                <c:pt idx="4">
                  <c:v>Münster</c:v>
                </c:pt>
              </c:strCache>
            </c:strRef>
          </c:cat>
          <c:val>
            <c:numRef>
              <c:extLst>
                <c:ext xmlns:c15="http://schemas.microsoft.com/office/drawing/2012/chart" uri="{02D57815-91ED-43cb-92C2-25804820EDAC}">
                  <c15:fullRef>
                    <c15:sqref>'Abiturnoten NRW '!$L$90:$L$95</c15:sqref>
                  </c15:fullRef>
                </c:ext>
              </c:extLst>
              <c:f>'Abiturnoten NRW '!$L$90:$L$94</c:f>
              <c:numCache>
                <c:formatCode>0</c:formatCode>
                <c:ptCount val="5"/>
                <c:pt idx="0">
                  <c:v>67.676767676767682</c:v>
                </c:pt>
                <c:pt idx="1">
                  <c:v>61.53846153846154</c:v>
                </c:pt>
                <c:pt idx="2">
                  <c:v>62.126245847176079</c:v>
                </c:pt>
                <c:pt idx="3">
                  <c:v>65.975103734439827</c:v>
                </c:pt>
                <c:pt idx="4">
                  <c:v>64.035087719298247</c:v>
                </c:pt>
              </c:numCache>
            </c:numRef>
          </c:val>
          <c:extLst>
            <c:ext xmlns:c16="http://schemas.microsoft.com/office/drawing/2014/chart" uri="{C3380CC4-5D6E-409C-BE32-E72D297353CC}">
              <c16:uniqueId val="{00000001-C0EA-4964-9AAF-2AD5FFD3B541}"/>
            </c:ext>
          </c:extLst>
        </c:ser>
        <c:dLbls>
          <c:dLblPos val="inEnd"/>
          <c:showLegendKey val="0"/>
          <c:showVal val="1"/>
          <c:showCatName val="0"/>
          <c:showSerName val="0"/>
          <c:showPercent val="0"/>
          <c:showBubbleSize val="0"/>
        </c:dLbls>
        <c:gapWidth val="75"/>
        <c:overlap val="100"/>
        <c:axId val="1703066480"/>
        <c:axId val="1700203856"/>
      </c:barChart>
      <c:lineChart>
        <c:grouping val="standard"/>
        <c:varyColors val="0"/>
        <c:ser>
          <c:idx val="3"/>
          <c:order val="2"/>
          <c:tx>
            <c:strRef>
              <c:f>'Abiturnoten NRW '!$N$89</c:f>
              <c:strCache>
                <c:ptCount val="1"/>
                <c:pt idx="0">
                  <c:v>% Gymnasien mit LkSp(n=128)</c:v>
                </c:pt>
              </c:strCache>
            </c:strRef>
          </c:tx>
          <c:spPr>
            <a:ln w="28575" cap="rnd">
              <a:noFill/>
              <a:round/>
            </a:ln>
            <a:effectLst/>
          </c:spPr>
          <c:marker>
            <c:symbol val="square"/>
            <c:size val="20"/>
            <c:spPr>
              <a:solidFill>
                <a:schemeClr val="accent1">
                  <a:shade val="76000"/>
                </a:schemeClr>
              </a:solidFill>
              <a:ln w="9525">
                <a:solidFill>
                  <a:schemeClr val="accent1">
                    <a:shade val="76000"/>
                  </a:schemeClr>
                </a:solidFill>
              </a:ln>
              <a:effectLst/>
            </c:spPr>
          </c:marker>
          <c:dLbls>
            <c:spPr>
              <a:solidFill>
                <a:srgbClr val="0070C0"/>
              </a:solidFill>
              <a:ln>
                <a:solidFill>
                  <a:srgbClr val="00206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Narrow" panose="020B0606020202030204" pitchFamily="34" charset="0"/>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'Abiturnoten NRW '!$J$90:$J$95</c15:sqref>
                  </c15:fullRef>
                </c:ext>
              </c:extLst>
              <c:f>'Abiturnoten NRW '!$J$90:$J$94</c:f>
              <c:strCache>
                <c:ptCount val="5"/>
                <c:pt idx="0">
                  <c:v>Arnsberg</c:v>
                </c:pt>
                <c:pt idx="1">
                  <c:v>Detmold</c:v>
                </c:pt>
                <c:pt idx="2">
                  <c:v>Düsseldorf</c:v>
                </c:pt>
                <c:pt idx="3">
                  <c:v>Köln</c:v>
                </c:pt>
                <c:pt idx="4">
                  <c:v>Münster</c:v>
                </c:pt>
              </c:strCache>
            </c:strRef>
          </c:cat>
          <c:val>
            <c:numRef>
              <c:extLst>
                <c:ext xmlns:c15="http://schemas.microsoft.com/office/drawing/2012/chart" uri="{02D57815-91ED-43cb-92C2-25804820EDAC}">
                  <c15:fullRef>
                    <c15:sqref>'Abiturnoten NRW '!$N$90:$N$95</c15:sqref>
                  </c15:fullRef>
                </c:ext>
              </c:extLst>
              <c:f>'Abiturnoten NRW '!$N$90:$N$94</c:f>
              <c:numCache>
                <c:formatCode>0</c:formatCode>
                <c:ptCount val="5"/>
                <c:pt idx="0">
                  <c:v>73.68421052631578</c:v>
                </c:pt>
                <c:pt idx="1">
                  <c:v>60.869565217391312</c:v>
                </c:pt>
                <c:pt idx="2">
                  <c:v>66.666666666666657</c:v>
                </c:pt>
                <c:pt idx="3">
                  <c:v>65.116279069767444</c:v>
                </c:pt>
                <c:pt idx="4">
                  <c:v>80</c:v>
                </c:pt>
              </c:numCache>
            </c:numRef>
          </c:val>
          <c:smooth val="0"/>
          <c:extLst>
            <c:ext xmlns:c16="http://schemas.microsoft.com/office/drawing/2014/chart" uri="{C3380CC4-5D6E-409C-BE32-E72D297353CC}">
              <c16:uniqueId val="{00000002-C0EA-4964-9AAF-2AD5FFD3B541}"/>
            </c:ext>
          </c:extLst>
        </c:ser>
        <c:ser>
          <c:idx val="4"/>
          <c:order val="3"/>
          <c:tx>
            <c:strRef>
              <c:f>'Abiturnoten NRW '!$O$89</c:f>
              <c:strCache>
                <c:ptCount val="1"/>
                <c:pt idx="0">
                  <c:v>% Gesamtschulen mit LkSp (n=59)</c:v>
                </c:pt>
              </c:strCache>
            </c:strRef>
          </c:tx>
          <c:spPr>
            <a:ln w="28575" cap="rnd">
              <a:noFill/>
              <a:round/>
            </a:ln>
            <a:effectLst/>
          </c:spPr>
          <c:marker>
            <c:symbol val="square"/>
            <c:size val="20"/>
            <c:spPr>
              <a:solidFill>
                <a:schemeClr val="accent1">
                  <a:lumMod val="20000"/>
                  <a:lumOff val="80000"/>
                </a:schemeClr>
              </a:solidFill>
              <a:ln w="9525">
                <a:noFill/>
              </a:ln>
              <a:effectLst/>
            </c:spPr>
          </c:marker>
          <c:dLbls>
            <c:spPr>
              <a:solidFill>
                <a:schemeClr val="accent1">
                  <a:lumMod val="20000"/>
                  <a:lumOff val="8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'Abiturnoten NRW '!$J$90:$J$95</c15:sqref>
                  </c15:fullRef>
                </c:ext>
              </c:extLst>
              <c:f>'Abiturnoten NRW '!$J$90:$J$94</c:f>
              <c:strCache>
                <c:ptCount val="5"/>
                <c:pt idx="0">
                  <c:v>Arnsberg</c:v>
                </c:pt>
                <c:pt idx="1">
                  <c:v>Detmold</c:v>
                </c:pt>
                <c:pt idx="2">
                  <c:v>Düsseldorf</c:v>
                </c:pt>
                <c:pt idx="3">
                  <c:v>Köln</c:v>
                </c:pt>
                <c:pt idx="4">
                  <c:v>Münster</c:v>
                </c:pt>
              </c:strCache>
            </c:strRef>
          </c:cat>
          <c:val>
            <c:numRef>
              <c:extLst>
                <c:ext xmlns:c15="http://schemas.microsoft.com/office/drawing/2012/chart" uri="{02D57815-91ED-43cb-92C2-25804820EDAC}">
                  <c15:fullRef>
                    <c15:sqref>'Abiturnoten NRW '!$O$90:$O$95</c15:sqref>
                  </c15:fullRef>
                </c:ext>
              </c:extLst>
              <c:f>'Abiturnoten NRW '!$O$90:$O$94</c:f>
              <c:numCache>
                <c:formatCode>0</c:formatCode>
                <c:ptCount val="5"/>
                <c:pt idx="0">
                  <c:v>26.315789473684209</c:v>
                </c:pt>
                <c:pt idx="1">
                  <c:v>39.130434782608695</c:v>
                </c:pt>
                <c:pt idx="2">
                  <c:v>33.333333333333329</c:v>
                </c:pt>
                <c:pt idx="3">
                  <c:v>34.883720930232556</c:v>
                </c:pt>
                <c:pt idx="4">
                  <c:v>20</c:v>
                </c:pt>
              </c:numCache>
            </c:numRef>
          </c:val>
          <c:smooth val="0"/>
          <c:extLst>
            <c:ext xmlns:c16="http://schemas.microsoft.com/office/drawing/2014/chart" uri="{C3380CC4-5D6E-409C-BE32-E72D297353CC}">
              <c16:uniqueId val="{00000003-C0EA-4964-9AAF-2AD5FFD3B541}"/>
            </c:ext>
          </c:extLst>
        </c:ser>
        <c:dLbls>
          <c:showLegendKey val="0"/>
          <c:showVal val="0"/>
          <c:showCatName val="0"/>
          <c:showSerName val="0"/>
          <c:showPercent val="0"/>
          <c:showBubbleSize val="0"/>
        </c:dLbls>
        <c:marker val="1"/>
        <c:smooth val="0"/>
        <c:axId val="1895584048"/>
        <c:axId val="1700148944"/>
      </c:lineChart>
      <c:catAx>
        <c:axId val="1895584048"/>
        <c:scaling>
          <c:orientation val="minMax"/>
        </c:scaling>
        <c:delete val="1"/>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latin typeface="Arial Narrow" panose="020B0606020202030204" pitchFamily="34" charset="0"/>
                  </a:rPr>
                  <a:t>Schulen NRW mit Leistungsfach Sport 2018</a:t>
                </a:r>
              </a:p>
            </c:rich>
          </c:tx>
          <c:layout>
            <c:manualLayout>
              <c:xMode val="edge"/>
              <c:yMode val="edge"/>
              <c:x val="1.8322308476933568E-2"/>
              <c:y val="3.137254901960784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out"/>
        <c:minorTickMark val="none"/>
        <c:tickLblPos val="nextTo"/>
        <c:crossAx val="1700148944"/>
        <c:crosses val="autoZero"/>
        <c:auto val="1"/>
        <c:lblAlgn val="ctr"/>
        <c:lblOffset val="100"/>
        <c:noMultiLvlLbl val="0"/>
      </c:catAx>
      <c:valAx>
        <c:axId val="1700148944"/>
        <c:scaling>
          <c:orientation val="minMax"/>
          <c:max val="115"/>
          <c:min val="0"/>
        </c:scaling>
        <c:delete val="0"/>
        <c:axPos val="l"/>
        <c:majorGridlines>
          <c:spPr>
            <a:ln w="9525" cap="flat" cmpd="sng" algn="ctr">
              <a:noFill/>
              <a:round/>
            </a:ln>
            <a:effectLst/>
          </c:spPr>
        </c:majorGridlines>
        <c:minorGridlines>
          <c:spPr>
            <a:ln w="9525" cap="flat" cmpd="sng" algn="ctr">
              <a:noFill/>
              <a:round/>
            </a:ln>
            <a:effectLst/>
          </c:spPr>
        </c:minorGridlines>
        <c:numFmt formatCode="0" sourceLinked="0"/>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95584048"/>
        <c:crosses val="autoZero"/>
        <c:crossBetween val="between"/>
        <c:majorUnit val="10"/>
      </c:valAx>
      <c:valAx>
        <c:axId val="1700203856"/>
        <c:scaling>
          <c:orientation val="minMax"/>
        </c:scaling>
        <c:delete val="0"/>
        <c:axPos val="r"/>
        <c:numFmt formatCode="0%" sourceLinked="0"/>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03066480"/>
        <c:crosses val="max"/>
        <c:crossBetween val="between"/>
      </c:valAx>
      <c:catAx>
        <c:axId val="1703066480"/>
        <c:scaling>
          <c:orientation val="minMax"/>
        </c:scaling>
        <c:delete val="0"/>
        <c:axPos val="t"/>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700203856"/>
        <c:crosses val="max"/>
        <c:auto val="1"/>
        <c:lblAlgn val="ctr"/>
        <c:lblOffset val="100"/>
        <c:noMultiLvlLbl val="0"/>
      </c:catAx>
      <c:spPr>
        <a:noFill/>
        <a:ln>
          <a:noFill/>
        </a:ln>
        <a:effectLst/>
      </c:spPr>
    </c:plotArea>
    <c:legend>
      <c:legendPos val="r"/>
      <c:layout>
        <c:manualLayout>
          <c:xMode val="edge"/>
          <c:yMode val="edge"/>
          <c:x val="0.71127577802774655"/>
          <c:y val="0.39436545783889687"/>
          <c:w val="0.27681946006749159"/>
          <c:h val="0.3865429497369166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ln>
                  <a:solidFill>
                    <a:sysClr val="windowText" lastClr="000000"/>
                  </a:solidFill>
                </a:ln>
                <a:solidFill>
                  <a:schemeClr val="tx1">
                    <a:lumMod val="65000"/>
                    <a:lumOff val="35000"/>
                  </a:schemeClr>
                </a:solidFill>
                <a:latin typeface="+mn-lt"/>
                <a:ea typeface="+mn-ea"/>
                <a:cs typeface="+mn-cs"/>
              </a:defRPr>
            </a:pPr>
            <a:r>
              <a:rPr lang="en-US"/>
              <a:t>Leistungsfach Sport: </a:t>
            </a:r>
          </a:p>
          <a:p>
            <a:pPr algn="l">
              <a:defRPr/>
            </a:pPr>
            <a:r>
              <a:rPr lang="en-US"/>
              <a:t>Abiturienten und Schüler LK Sport in den Bundesländern 2018</a:t>
            </a:r>
          </a:p>
        </c:rich>
      </c:tx>
      <c:layout>
        <c:manualLayout>
          <c:xMode val="edge"/>
          <c:yMode val="edge"/>
          <c:x val="2.3873015873015869E-2"/>
          <c:y val="2.7777777777777776E-2"/>
        </c:manualLayout>
      </c:layout>
      <c:overlay val="0"/>
      <c:spPr>
        <a:noFill/>
        <a:ln>
          <a:noFill/>
        </a:ln>
        <a:effectLst/>
      </c:spPr>
      <c:txPr>
        <a:bodyPr rot="0" spcFirstLastPara="1" vertOverflow="ellipsis" vert="horz" wrap="square" anchor="ctr" anchorCtr="1"/>
        <a:lstStyle/>
        <a:p>
          <a:pPr algn="l">
            <a:defRPr sz="1400" b="0" i="0" u="none" strike="noStrike" kern="1200" spc="0" baseline="0">
              <a:ln>
                <a:solidFill>
                  <a:sysClr val="windowText" lastClr="000000"/>
                </a:solidFill>
              </a:ln>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2.6474127557160047E-2"/>
          <c:y val="0.19892215568862276"/>
          <c:w val="0.80535054056871047"/>
          <c:h val="0.69059864522922654"/>
        </c:manualLayout>
      </c:layout>
      <c:barChart>
        <c:barDir val="col"/>
        <c:grouping val="clustered"/>
        <c:varyColors val="0"/>
        <c:ser>
          <c:idx val="0"/>
          <c:order val="0"/>
          <c:tx>
            <c:strRef>
              <c:f>'Abiturienten und Schüler LkSp '!$P$119</c:f>
              <c:strCache>
                <c:ptCount val="1"/>
                <c:pt idx="0">
                  <c:v>% Abiturienten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ln>
                      <a:solidFill>
                        <a:sysClr val="windowText" lastClr="000000"/>
                      </a:solidFill>
                    </a:ln>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'Abiturienten und Schüler LkSp '!$S$118:$AB$118</c:f>
              <c:strCache>
                <c:ptCount val="10"/>
                <c:pt idx="0">
                  <c:v>D</c:v>
                </c:pt>
                <c:pt idx="1">
                  <c:v>BW</c:v>
                </c:pt>
                <c:pt idx="2">
                  <c:v>BY</c:v>
                </c:pt>
                <c:pt idx="3">
                  <c:v>NW</c:v>
                </c:pt>
                <c:pt idx="4">
                  <c:v>HE</c:v>
                </c:pt>
                <c:pt idx="5">
                  <c:v>NI</c:v>
                </c:pt>
                <c:pt idx="6">
                  <c:v>RP</c:v>
                </c:pt>
                <c:pt idx="7">
                  <c:v>SH</c:v>
                </c:pt>
                <c:pt idx="8">
                  <c:v>HH</c:v>
                </c:pt>
                <c:pt idx="9">
                  <c:v>Übrige</c:v>
                </c:pt>
              </c:strCache>
            </c:strRef>
          </c:cat>
          <c:val>
            <c:numRef>
              <c:f>'Abiturienten und Schüler LkSp '!$S$119:$AB$119</c:f>
              <c:numCache>
                <c:formatCode>0</c:formatCode>
                <c:ptCount val="10"/>
                <c:pt idx="0" formatCode="General">
                  <c:v>100</c:v>
                </c:pt>
                <c:pt idx="1">
                  <c:v>15</c:v>
                </c:pt>
                <c:pt idx="2">
                  <c:v>13</c:v>
                </c:pt>
                <c:pt idx="3">
                  <c:v>25</c:v>
                </c:pt>
                <c:pt idx="4">
                  <c:v>7</c:v>
                </c:pt>
                <c:pt idx="5">
                  <c:v>10</c:v>
                </c:pt>
                <c:pt idx="6">
                  <c:v>5</c:v>
                </c:pt>
                <c:pt idx="7">
                  <c:v>4</c:v>
                </c:pt>
                <c:pt idx="8">
                  <c:v>3</c:v>
                </c:pt>
                <c:pt idx="9">
                  <c:v>15</c:v>
                </c:pt>
              </c:numCache>
            </c:numRef>
          </c:val>
          <c:extLst>
            <c:ext xmlns:c16="http://schemas.microsoft.com/office/drawing/2014/chart" uri="{C3380CC4-5D6E-409C-BE32-E72D297353CC}">
              <c16:uniqueId val="{00000003-A429-4A39-A4F4-8E46C6A0D32F}"/>
            </c:ext>
          </c:extLst>
        </c:ser>
        <c:ser>
          <c:idx val="1"/>
          <c:order val="1"/>
          <c:tx>
            <c:strRef>
              <c:f>'Abiturienten und Schüler LkSp '!$P$120</c:f>
              <c:strCache>
                <c:ptCount val="1"/>
                <c:pt idx="0">
                  <c:v>% Schüler im LK Sport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ln>
                      <a:solidFill>
                        <a:sysClr val="windowText" lastClr="000000"/>
                      </a:solidFill>
                    </a:ln>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'Abiturienten und Schüler LkSp '!$S$118:$AB$118</c:f>
              <c:strCache>
                <c:ptCount val="10"/>
                <c:pt idx="0">
                  <c:v>D</c:v>
                </c:pt>
                <c:pt idx="1">
                  <c:v>BW</c:v>
                </c:pt>
                <c:pt idx="2">
                  <c:v>BY</c:v>
                </c:pt>
                <c:pt idx="3">
                  <c:v>NW</c:v>
                </c:pt>
                <c:pt idx="4">
                  <c:v>HE</c:v>
                </c:pt>
                <c:pt idx="5">
                  <c:v>NI</c:v>
                </c:pt>
                <c:pt idx="6">
                  <c:v>RP</c:v>
                </c:pt>
                <c:pt idx="7">
                  <c:v>SH</c:v>
                </c:pt>
                <c:pt idx="8">
                  <c:v>HH</c:v>
                </c:pt>
                <c:pt idx="9">
                  <c:v>Übrige</c:v>
                </c:pt>
              </c:strCache>
            </c:strRef>
          </c:cat>
          <c:val>
            <c:numRef>
              <c:f>'Abiturienten und Schüler LkSp '!$S$120:$AB$120</c:f>
              <c:numCache>
                <c:formatCode>0</c:formatCode>
                <c:ptCount val="10"/>
                <c:pt idx="0" formatCode="General">
                  <c:v>6.4</c:v>
                </c:pt>
                <c:pt idx="1">
                  <c:v>24</c:v>
                </c:pt>
                <c:pt idx="2">
                  <c:v>20</c:v>
                </c:pt>
                <c:pt idx="3">
                  <c:v>16</c:v>
                </c:pt>
                <c:pt idx="4">
                  <c:v>8</c:v>
                </c:pt>
                <c:pt idx="5">
                  <c:v>6</c:v>
                </c:pt>
                <c:pt idx="6">
                  <c:v>6</c:v>
                </c:pt>
                <c:pt idx="7">
                  <c:v>6</c:v>
                </c:pt>
                <c:pt idx="8">
                  <c:v>5</c:v>
                </c:pt>
                <c:pt idx="9">
                  <c:v>9</c:v>
                </c:pt>
              </c:numCache>
            </c:numRef>
          </c:val>
          <c:extLst>
            <c:ext xmlns:c16="http://schemas.microsoft.com/office/drawing/2014/chart" uri="{C3380CC4-5D6E-409C-BE32-E72D297353CC}">
              <c16:uniqueId val="{00000004-A429-4A39-A4F4-8E46C6A0D32F}"/>
            </c:ext>
          </c:extLst>
        </c:ser>
        <c:dLbls>
          <c:showLegendKey val="0"/>
          <c:showVal val="0"/>
          <c:showCatName val="0"/>
          <c:showSerName val="0"/>
          <c:showPercent val="0"/>
          <c:showBubbleSize val="0"/>
        </c:dLbls>
        <c:gapWidth val="219"/>
        <c:axId val="697077567"/>
        <c:axId val="542760943"/>
      </c:barChart>
      <c:catAx>
        <c:axId val="697077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solidFill>
                    <a:sysClr val="windowText" lastClr="000000"/>
                  </a:solidFill>
                </a:ln>
                <a:solidFill>
                  <a:schemeClr val="tx1">
                    <a:lumMod val="65000"/>
                    <a:lumOff val="35000"/>
                  </a:schemeClr>
                </a:solidFill>
                <a:latin typeface="+mn-lt"/>
                <a:ea typeface="+mn-ea"/>
                <a:cs typeface="+mn-cs"/>
              </a:defRPr>
            </a:pPr>
            <a:endParaRPr lang="de-DE"/>
          </a:p>
        </c:txPr>
        <c:crossAx val="542760943"/>
        <c:crosses val="autoZero"/>
        <c:auto val="1"/>
        <c:lblAlgn val="ctr"/>
        <c:lblOffset val="100"/>
        <c:noMultiLvlLbl val="0"/>
      </c:catAx>
      <c:valAx>
        <c:axId val="542760943"/>
        <c:scaling>
          <c:orientation val="minMax"/>
          <c:max val="2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ln>
                  <a:solidFill>
                    <a:sysClr val="windowText" lastClr="000000"/>
                  </a:solidFill>
                </a:ln>
                <a:solidFill>
                  <a:schemeClr val="tx1">
                    <a:lumMod val="65000"/>
                    <a:lumOff val="35000"/>
                  </a:schemeClr>
                </a:solidFill>
                <a:latin typeface="+mn-lt"/>
                <a:ea typeface="+mn-ea"/>
                <a:cs typeface="+mn-cs"/>
              </a:defRPr>
            </a:pPr>
            <a:endParaRPr lang="de-DE"/>
          </a:p>
        </c:txPr>
        <c:crossAx val="697077567"/>
        <c:crosses val="autoZero"/>
        <c:crossBetween val="between"/>
      </c:valAx>
      <c:spPr>
        <a:noFill/>
        <a:ln>
          <a:noFill/>
        </a:ln>
        <a:effectLst/>
      </c:spPr>
    </c:plotArea>
    <c:legend>
      <c:legendPos val="r"/>
      <c:layout>
        <c:manualLayout>
          <c:xMode val="edge"/>
          <c:yMode val="edge"/>
          <c:x val="0.79331684622454679"/>
          <c:y val="0.22670595816241532"/>
          <c:w val="0.20668315377545315"/>
          <c:h val="0.13473148191805367"/>
        </c:manualLayout>
      </c:layout>
      <c:overlay val="0"/>
      <c:spPr>
        <a:noFill/>
        <a:ln>
          <a:noFill/>
        </a:ln>
        <a:effectLst/>
      </c:spPr>
      <c:txPr>
        <a:bodyPr rot="0" spcFirstLastPara="1" vertOverflow="ellipsis" vert="horz" wrap="square" anchor="ctr" anchorCtr="1"/>
        <a:lstStyle/>
        <a:p>
          <a:pPr>
            <a:defRPr sz="900" b="0" i="0" u="none" strike="noStrike" kern="1200" baseline="0">
              <a:ln>
                <a:solidFill>
                  <a:sysClr val="windowText" lastClr="000000"/>
                </a:solidFill>
              </a:ln>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n>
            <a:solidFill>
              <a:sysClr val="windowText" lastClr="000000"/>
            </a:solidFill>
          </a:ln>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200" b="1" i="0" u="none" strike="noStrike" kern="1200" spc="0" baseline="0">
                <a:solidFill>
                  <a:schemeClr val="tx1">
                    <a:lumMod val="65000"/>
                    <a:lumOff val="35000"/>
                  </a:schemeClr>
                </a:solidFill>
                <a:latin typeface="Arial Narrow" panose="020B0606020202030204" pitchFamily="34" charset="0"/>
                <a:ea typeface="+mn-ea"/>
                <a:cs typeface="+mn-cs"/>
              </a:defRPr>
            </a:pPr>
            <a:r>
              <a:rPr lang="en-US" sz="1400" b="1">
                <a:latin typeface="Arial Narrow" panose="020B0606020202030204" pitchFamily="34" charset="0"/>
              </a:rPr>
              <a:t>Lk Sport</a:t>
            </a:r>
            <a:r>
              <a:rPr lang="en-US" sz="1400" b="1" baseline="30000">
                <a:latin typeface="Arial Narrow" panose="020B0606020202030204" pitchFamily="34" charset="0"/>
              </a:rPr>
              <a:t>1</a:t>
            </a:r>
            <a:r>
              <a:rPr lang="en-US" sz="1400" b="1">
                <a:latin typeface="Arial Narrow" panose="020B0606020202030204" pitchFamily="34" charset="0"/>
              </a:rPr>
              <a:t> 2002 -2017</a:t>
            </a:r>
          </a:p>
          <a:p>
            <a:pPr algn="l">
              <a:defRPr sz="1200" b="1">
                <a:latin typeface="Arial Narrow" panose="020B0606020202030204" pitchFamily="34" charset="0"/>
              </a:defRPr>
            </a:pPr>
            <a:r>
              <a:rPr lang="en-US" sz="1200" b="1">
                <a:latin typeface="Arial Narrow" panose="020B0606020202030204" pitchFamily="34" charset="0"/>
              </a:rPr>
              <a:t>Anteil Schüler und Schülerinnen </a:t>
            </a:r>
          </a:p>
        </c:rich>
      </c:tx>
      <c:layout>
        <c:manualLayout>
          <c:xMode val="edge"/>
          <c:yMode val="edge"/>
          <c:x val="2.3446994498821982E-2"/>
          <c:y val="2.0460358056265986E-2"/>
        </c:manualLayout>
      </c:layout>
      <c:overlay val="0"/>
      <c:spPr>
        <a:noFill/>
        <a:ln>
          <a:noFill/>
        </a:ln>
        <a:effectLst/>
      </c:spPr>
      <c:txPr>
        <a:bodyPr rot="0" spcFirstLastPara="1" vertOverflow="ellipsis" vert="horz" wrap="square" anchor="ctr" anchorCtr="1"/>
        <a:lstStyle/>
        <a:p>
          <a:pPr algn="l">
            <a:defRPr sz="1200" b="1" i="0" u="none" strike="noStrike" kern="1200" spc="0" baseline="0">
              <a:solidFill>
                <a:schemeClr val="tx1">
                  <a:lumMod val="65000"/>
                  <a:lumOff val="35000"/>
                </a:schemeClr>
              </a:solidFill>
              <a:latin typeface="Arial Narrow" panose="020B0606020202030204" pitchFamily="34" charset="0"/>
              <a:ea typeface="+mn-ea"/>
              <a:cs typeface="+mn-cs"/>
            </a:defRPr>
          </a:pPr>
          <a:endParaRPr lang="de-DE"/>
        </a:p>
      </c:txPr>
    </c:title>
    <c:autoTitleDeleted val="0"/>
    <c:plotArea>
      <c:layout/>
      <c:barChart>
        <c:barDir val="col"/>
        <c:grouping val="stacked"/>
        <c:varyColors val="0"/>
        <c:ser>
          <c:idx val="2"/>
          <c:order val="0"/>
          <c:tx>
            <c:strRef>
              <c:f>'LkSp w m'!$K$47</c:f>
              <c:strCache>
                <c:ptCount val="1"/>
                <c:pt idx="0">
                  <c:v>MW Schüler</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Narrow" panose="020B0606020202030204" pitchFamily="34" charset="0"/>
                    <a:ea typeface="+mn-ea"/>
                    <a:cs typeface="+mn-cs"/>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'LkSp w m'!$K$48:$K$62</c:f>
              <c:numCache>
                <c:formatCode>0</c:formatCode>
                <c:ptCount val="15"/>
                <c:pt idx="0">
                  <c:v>55.425199892799306</c:v>
                </c:pt>
                <c:pt idx="1">
                  <c:v>56.164319282955297</c:v>
                </c:pt>
                <c:pt idx="2">
                  <c:v>56.884418193652472</c:v>
                </c:pt>
                <c:pt idx="3">
                  <c:v>61.883658999350374</c:v>
                </c:pt>
                <c:pt idx="4">
                  <c:v>61.916825093229882</c:v>
                </c:pt>
                <c:pt idx="5">
                  <c:v>62.022000193236913</c:v>
                </c:pt>
                <c:pt idx="6">
                  <c:v>63.915794849859402</c:v>
                </c:pt>
                <c:pt idx="7">
                  <c:v>64.037874713200409</c:v>
                </c:pt>
                <c:pt idx="8">
                  <c:v>64.465483043429543</c:v>
                </c:pt>
                <c:pt idx="9">
                  <c:v>65.035244869225579</c:v>
                </c:pt>
                <c:pt idx="10">
                  <c:v>65.828026536574356</c:v>
                </c:pt>
                <c:pt idx="11">
                  <c:v>66.322077027082429</c:v>
                </c:pt>
                <c:pt idx="12">
                  <c:v>66.598430516344109</c:v>
                </c:pt>
                <c:pt idx="13">
                  <c:v>68.013679684716777</c:v>
                </c:pt>
                <c:pt idx="14">
                  <c:v>68.272179839575443</c:v>
                </c:pt>
              </c:numCache>
            </c:numRef>
          </c:val>
          <c:extLst>
            <c:ext xmlns:c16="http://schemas.microsoft.com/office/drawing/2014/chart" uri="{C3380CC4-5D6E-409C-BE32-E72D297353CC}">
              <c16:uniqueId val="{00000001-C471-4E2D-8D84-DEE3DD7B8D8F}"/>
            </c:ext>
          </c:extLst>
        </c:ser>
        <c:ser>
          <c:idx val="0"/>
          <c:order val="1"/>
          <c:tx>
            <c:strRef>
              <c:f>'LkSp w m'!$J$47</c:f>
              <c:strCache>
                <c:ptCount val="1"/>
                <c:pt idx="0">
                  <c:v>MW Schülerinnen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Narrow" panose="020B0606020202030204" pitchFamily="34" charset="0"/>
                    <a:ea typeface="+mn-ea"/>
                    <a:cs typeface="+mn-cs"/>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'LkSp w m'!$I$48:$I$62</c:f>
              <c:strCache>
                <c:ptCount val="15"/>
                <c:pt idx="0">
                  <c:v>RP</c:v>
                </c:pt>
                <c:pt idx="1">
                  <c:v>MV</c:v>
                </c:pt>
                <c:pt idx="2">
                  <c:v>SN</c:v>
                </c:pt>
                <c:pt idx="3">
                  <c:v>ST</c:v>
                </c:pt>
                <c:pt idx="4">
                  <c:v>TH</c:v>
                </c:pt>
                <c:pt idx="5">
                  <c:v>SL</c:v>
                </c:pt>
                <c:pt idx="6">
                  <c:v>SH</c:v>
                </c:pt>
                <c:pt idx="7">
                  <c:v>BB</c:v>
                </c:pt>
                <c:pt idx="8">
                  <c:v>BY</c:v>
                </c:pt>
                <c:pt idx="9">
                  <c:v>BE</c:v>
                </c:pt>
                <c:pt idx="10">
                  <c:v>HE</c:v>
                </c:pt>
                <c:pt idx="11">
                  <c:v>NI</c:v>
                </c:pt>
                <c:pt idx="12">
                  <c:v>HB</c:v>
                </c:pt>
                <c:pt idx="13">
                  <c:v>HH</c:v>
                </c:pt>
                <c:pt idx="14">
                  <c:v>NW</c:v>
                </c:pt>
              </c:strCache>
            </c:strRef>
          </c:cat>
          <c:val>
            <c:numRef>
              <c:f>'LkSp w m'!$J$48:$J$62</c:f>
              <c:numCache>
                <c:formatCode>0</c:formatCode>
                <c:ptCount val="15"/>
                <c:pt idx="0">
                  <c:v>44.574800107200694</c:v>
                </c:pt>
                <c:pt idx="1">
                  <c:v>43.835680717044703</c:v>
                </c:pt>
                <c:pt idx="2">
                  <c:v>43.115581806347528</c:v>
                </c:pt>
                <c:pt idx="3">
                  <c:v>38.116341000649626</c:v>
                </c:pt>
                <c:pt idx="4">
                  <c:v>38.083174906770118</c:v>
                </c:pt>
                <c:pt idx="5">
                  <c:v>37.977999806763087</c:v>
                </c:pt>
                <c:pt idx="6">
                  <c:v>36.084205150140598</c:v>
                </c:pt>
                <c:pt idx="7">
                  <c:v>35.962125286799598</c:v>
                </c:pt>
                <c:pt idx="8">
                  <c:v>35.534516956570457</c:v>
                </c:pt>
                <c:pt idx="9">
                  <c:v>34.964755130774428</c:v>
                </c:pt>
                <c:pt idx="10">
                  <c:v>34.171973463425651</c:v>
                </c:pt>
                <c:pt idx="11">
                  <c:v>33.677922972917578</c:v>
                </c:pt>
                <c:pt idx="12">
                  <c:v>33.401569483655884</c:v>
                </c:pt>
                <c:pt idx="13">
                  <c:v>31.986320315283223</c:v>
                </c:pt>
                <c:pt idx="14">
                  <c:v>31.72782016042456</c:v>
                </c:pt>
              </c:numCache>
            </c:numRef>
          </c:val>
          <c:extLst>
            <c:ext xmlns:c16="http://schemas.microsoft.com/office/drawing/2014/chart" uri="{C3380CC4-5D6E-409C-BE32-E72D297353CC}">
              <c16:uniqueId val="{00000000-C471-4E2D-8D84-DEE3DD7B8D8F}"/>
            </c:ext>
          </c:extLst>
        </c:ser>
        <c:dLbls>
          <c:showLegendKey val="0"/>
          <c:showVal val="0"/>
          <c:showCatName val="0"/>
          <c:showSerName val="0"/>
          <c:showPercent val="0"/>
          <c:showBubbleSize val="0"/>
        </c:dLbls>
        <c:gapWidth val="50"/>
        <c:overlap val="100"/>
        <c:axId val="1831819631"/>
        <c:axId val="1632484399"/>
      </c:barChart>
      <c:scatterChart>
        <c:scatterStyle val="lineMarker"/>
        <c:varyColors val="0"/>
        <c:dLbls>
          <c:showLegendKey val="0"/>
          <c:showVal val="0"/>
          <c:showCatName val="0"/>
          <c:showSerName val="0"/>
          <c:showPercent val="0"/>
          <c:showBubbleSize val="0"/>
        </c:dLbls>
        <c:axId val="1741195551"/>
        <c:axId val="1511013295"/>
        <c:extLst>
          <c:ext xmlns:c15="http://schemas.microsoft.com/office/drawing/2012/chart" uri="{02D57815-91ED-43cb-92C2-25804820EDAC}">
            <c15:filteredScatterSeries>
              <c15:ser>
                <c:idx val="1"/>
                <c:order val="2"/>
                <c:tx>
                  <c:strRef>
                    <c:extLst>
                      <c:ext uri="{02D57815-91ED-43cb-92C2-25804820EDAC}">
                        <c15:formulaRef>
                          <c15:sqref>'LkSp w m'!$L$47</c15:sqref>
                        </c15:formulaRef>
                      </c:ext>
                    </c:extLst>
                    <c:strCache>
                      <c:ptCount val="1"/>
                      <c:pt idx="0">
                        <c:v>MWABW</c:v>
                      </c:pt>
                    </c:strCache>
                  </c:strRef>
                </c:tx>
                <c:spPr>
                  <a:ln w="25400" cap="rnd">
                    <a:noFill/>
                    <a:round/>
                  </a:ln>
                  <a:effectLst/>
                </c:spPr>
                <c:marker>
                  <c:symbol val="square"/>
                  <c:size val="13"/>
                  <c:spPr>
                    <a:noFill/>
                    <a:ln w="9525">
                      <a:solidFill>
                        <a:srgbClr val="FF0000"/>
                      </a:solidFill>
                    </a:ln>
                    <a:effectLst/>
                  </c:spPr>
                </c:marker>
                <c:dLbls>
                  <c:spPr>
                    <a:noFill/>
                    <a:ln>
                      <a:noFill/>
                    </a:ln>
                    <a:effectLst/>
                  </c:spPr>
                  <c:txPr>
                    <a:bodyPr rot="0" spcFirstLastPara="1" vertOverflow="ellipsis" vert="horz" wrap="square" lIns="38100" tIns="19050" rIns="38100" bIns="19050" anchor="b"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extLst>
                      <c:ext uri="{02D57815-91ED-43cb-92C2-25804820EDAC}">
                        <c15:formulaRef>
                          <c15:sqref>'LkSp w m'!$I$48:$I$62</c15:sqref>
                        </c15:formulaRef>
                      </c:ext>
                    </c:extLst>
                    <c:strCache>
                      <c:ptCount val="15"/>
                      <c:pt idx="0">
                        <c:v>RP</c:v>
                      </c:pt>
                      <c:pt idx="1">
                        <c:v>MV</c:v>
                      </c:pt>
                      <c:pt idx="2">
                        <c:v>SN</c:v>
                      </c:pt>
                      <c:pt idx="3">
                        <c:v>ST</c:v>
                      </c:pt>
                      <c:pt idx="4">
                        <c:v>TH</c:v>
                      </c:pt>
                      <c:pt idx="5">
                        <c:v>SL</c:v>
                      </c:pt>
                      <c:pt idx="6">
                        <c:v>SH</c:v>
                      </c:pt>
                      <c:pt idx="7">
                        <c:v>BB</c:v>
                      </c:pt>
                      <c:pt idx="8">
                        <c:v>BY</c:v>
                      </c:pt>
                      <c:pt idx="9">
                        <c:v>BE</c:v>
                      </c:pt>
                      <c:pt idx="10">
                        <c:v>HE</c:v>
                      </c:pt>
                      <c:pt idx="11">
                        <c:v>NI</c:v>
                      </c:pt>
                      <c:pt idx="12">
                        <c:v>HB</c:v>
                      </c:pt>
                      <c:pt idx="13">
                        <c:v>HH</c:v>
                      </c:pt>
                      <c:pt idx="14">
                        <c:v>NW</c:v>
                      </c:pt>
                    </c:strCache>
                  </c:strRef>
                </c:xVal>
                <c:yVal>
                  <c:numRef>
                    <c:extLst>
                      <c:ext uri="{02D57815-91ED-43cb-92C2-25804820EDAC}">
                        <c15:formulaRef>
                          <c15:sqref>'LkSp w m'!$L$48:$L$62</c15:sqref>
                        </c15:formulaRef>
                      </c:ext>
                    </c:extLst>
                    <c:numCache>
                      <c:formatCode>0</c:formatCode>
                      <c:ptCount val="15"/>
                      <c:pt idx="0">
                        <c:v>3</c:v>
                      </c:pt>
                      <c:pt idx="1">
                        <c:v>7</c:v>
                      </c:pt>
                      <c:pt idx="2">
                        <c:v>3</c:v>
                      </c:pt>
                      <c:pt idx="3">
                        <c:v>6</c:v>
                      </c:pt>
                      <c:pt idx="4">
                        <c:v>5</c:v>
                      </c:pt>
                      <c:pt idx="5">
                        <c:v>3</c:v>
                      </c:pt>
                      <c:pt idx="6">
                        <c:v>3</c:v>
                      </c:pt>
                      <c:pt idx="7">
                        <c:v>3</c:v>
                      </c:pt>
                      <c:pt idx="8">
                        <c:v>1</c:v>
                      </c:pt>
                      <c:pt idx="9">
                        <c:v>2</c:v>
                      </c:pt>
                      <c:pt idx="10">
                        <c:v>2</c:v>
                      </c:pt>
                      <c:pt idx="11">
                        <c:v>2</c:v>
                      </c:pt>
                      <c:pt idx="12">
                        <c:v>4</c:v>
                      </c:pt>
                      <c:pt idx="13">
                        <c:v>5</c:v>
                      </c:pt>
                      <c:pt idx="14">
                        <c:v>1</c:v>
                      </c:pt>
                    </c:numCache>
                  </c:numRef>
                </c:yVal>
                <c:smooth val="0"/>
                <c:extLst>
                  <c:ext xmlns:c16="http://schemas.microsoft.com/office/drawing/2014/chart" uri="{C3380CC4-5D6E-409C-BE32-E72D297353CC}">
                    <c16:uniqueId val="{00000002-C471-4E2D-8D84-DEE3DD7B8D8F}"/>
                  </c:ext>
                </c:extLst>
              </c15:ser>
            </c15:filteredScatterSeries>
          </c:ext>
        </c:extLst>
      </c:scatterChart>
      <c:catAx>
        <c:axId val="18318196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32484399"/>
        <c:crosses val="autoZero"/>
        <c:auto val="1"/>
        <c:lblAlgn val="ctr"/>
        <c:lblOffset val="100"/>
        <c:noMultiLvlLbl val="0"/>
      </c:catAx>
      <c:valAx>
        <c:axId val="16324843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31819631"/>
        <c:crosses val="autoZero"/>
        <c:crossBetween val="between"/>
      </c:valAx>
      <c:valAx>
        <c:axId val="1511013295"/>
        <c:scaling>
          <c:orientation val="minMax"/>
        </c:scaling>
        <c:delete val="0"/>
        <c:axPos val="r"/>
        <c:numFmt formatCode="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41195551"/>
        <c:crosses val="max"/>
        <c:crossBetween val="midCat"/>
      </c:valAx>
      <c:valAx>
        <c:axId val="1741195551"/>
        <c:scaling>
          <c:orientation val="minMax"/>
        </c:scaling>
        <c:delete val="1"/>
        <c:axPos val="b"/>
        <c:numFmt formatCode="General" sourceLinked="1"/>
        <c:majorTickMark val="out"/>
        <c:minorTickMark val="none"/>
        <c:tickLblPos val="nextTo"/>
        <c:crossAx val="151101329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Schüler</a:t>
            </a:r>
            <a:r>
              <a:rPr lang="en-US" b="1" baseline="30000">
                <a:latin typeface="Arial Narrow" panose="020B0606020202030204" pitchFamily="34" charset="0"/>
              </a:rPr>
              <a:t>1</a:t>
            </a:r>
            <a:r>
              <a:rPr lang="en-US" b="1">
                <a:latin typeface="Arial Narrow" panose="020B0606020202030204" pitchFamily="34" charset="0"/>
              </a:rPr>
              <a:t> in Leistungskursen  </a:t>
            </a:r>
            <a:r>
              <a:rPr lang="en-US" b="1" baseline="0">
                <a:latin typeface="Arial Narrow" panose="020B0606020202030204" pitchFamily="34" charset="0"/>
              </a:rPr>
              <a:t> 2006/</a:t>
            </a:r>
            <a:r>
              <a:rPr lang="en-US" b="1">
                <a:latin typeface="Arial Narrow" panose="020B0606020202030204" pitchFamily="34" charset="0"/>
              </a:rPr>
              <a:t>2017 </a:t>
            </a:r>
          </a:p>
        </c:rich>
      </c:tx>
      <c:layout>
        <c:manualLayout>
          <c:xMode val="edge"/>
          <c:yMode val="edge"/>
          <c:x val="1.7021268991447371E-2"/>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3.2707864987830459E-2"/>
          <c:y val="0.12541651806722956"/>
          <c:w val="0.79118678577221901"/>
          <c:h val="0.75813867016622927"/>
        </c:manualLayout>
      </c:layout>
      <c:barChart>
        <c:barDir val="col"/>
        <c:grouping val="clustered"/>
        <c:varyColors val="0"/>
        <c:ser>
          <c:idx val="0"/>
          <c:order val="0"/>
          <c:tx>
            <c:strRef>
              <c:f>'Schüler im Vergl der Fächer'!$A$28</c:f>
              <c:strCache>
                <c:ptCount val="1"/>
                <c:pt idx="0">
                  <c:v>2006</c:v>
                </c:pt>
              </c:strCache>
            </c:strRef>
          </c:tx>
          <c:spPr>
            <a:solidFill>
              <a:schemeClr val="accent1"/>
            </a:solidFill>
            <a:ln>
              <a:noFill/>
            </a:ln>
            <a:effectLst/>
          </c:spPr>
          <c:invertIfNegative val="0"/>
          <c:dLbls>
            <c:dLbl>
              <c:idx val="0"/>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chemeClr val="bg1"/>
                      </a:solidFill>
                      <a:latin typeface="Arial Narrow" panose="020B0606020202030204" pitchFamily="34" charset="0"/>
                      <a:ea typeface="+mn-ea"/>
                      <a:cs typeface="+mn-cs"/>
                    </a:defRPr>
                  </a:pPr>
                  <a:endParaRPr lang="de-DE"/>
                </a:p>
              </c:txPr>
              <c:dLblPos val="inEnd"/>
              <c:showLegendKey val="0"/>
              <c:showVal val="1"/>
              <c:showCatName val="0"/>
              <c:showSerName val="0"/>
              <c:showPercent val="0"/>
              <c:showBubbleSize val="0"/>
              <c:extLst>
                <c:ext xmlns:c16="http://schemas.microsoft.com/office/drawing/2014/chart" uri="{C3380CC4-5D6E-409C-BE32-E72D297353CC}">
                  <c16:uniqueId val="{00000000-33A4-4FA3-A5E1-38CB4DB880E2}"/>
                </c:ext>
              </c:extLst>
            </c:dLbl>
            <c:dLbl>
              <c:idx val="1"/>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chemeClr val="bg1"/>
                      </a:solidFill>
                      <a:latin typeface="Arial Narrow" panose="020B0606020202030204" pitchFamily="34" charset="0"/>
                      <a:ea typeface="+mn-ea"/>
                      <a:cs typeface="+mn-cs"/>
                    </a:defRPr>
                  </a:pPr>
                  <a:endParaRPr lang="de-DE"/>
                </a:p>
              </c:txPr>
              <c:dLblPos val="inEnd"/>
              <c:showLegendKey val="0"/>
              <c:showVal val="1"/>
              <c:showCatName val="0"/>
              <c:showSerName val="0"/>
              <c:showPercent val="0"/>
              <c:showBubbleSize val="0"/>
              <c:extLst>
                <c:ext xmlns:c16="http://schemas.microsoft.com/office/drawing/2014/chart" uri="{C3380CC4-5D6E-409C-BE32-E72D297353CC}">
                  <c16:uniqueId val="{00000001-33A4-4FA3-A5E1-38CB4DB880E2}"/>
                </c:ext>
              </c:extLst>
            </c:dLbl>
            <c:dLbl>
              <c:idx val="2"/>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chemeClr val="bg1"/>
                      </a:solidFill>
                      <a:latin typeface="Arial Narrow" panose="020B0606020202030204" pitchFamily="34" charset="0"/>
                      <a:ea typeface="+mn-ea"/>
                      <a:cs typeface="+mn-cs"/>
                    </a:defRPr>
                  </a:pPr>
                  <a:endParaRPr lang="de-DE"/>
                </a:p>
              </c:txPr>
              <c:dLblPos val="inEnd"/>
              <c:showLegendKey val="0"/>
              <c:showVal val="1"/>
              <c:showCatName val="0"/>
              <c:showSerName val="0"/>
              <c:showPercent val="0"/>
              <c:showBubbleSize val="0"/>
              <c:extLst>
                <c:ext xmlns:c16="http://schemas.microsoft.com/office/drawing/2014/chart" uri="{C3380CC4-5D6E-409C-BE32-E72D297353CC}">
                  <c16:uniqueId val="{00000002-33A4-4FA3-A5E1-38CB4DB880E2}"/>
                </c:ext>
              </c:extLst>
            </c:dLbl>
            <c:dLbl>
              <c:idx val="3"/>
              <c:layout>
                <c:manualLayout>
                  <c:x val="0"/>
                  <c:y val="1.857866724992717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A4-4FA3-A5E1-38CB4DB880E2}"/>
                </c:ext>
              </c:extLst>
            </c:dLbl>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'Schüler im Vergl der Fächer'!$B$27:$F$27</c:f>
              <c:strCache>
                <c:ptCount val="5"/>
                <c:pt idx="0">
                  <c:v>Musik</c:v>
                </c:pt>
                <c:pt idx="1">
                  <c:v>Kunst</c:v>
                </c:pt>
                <c:pt idx="2">
                  <c:v>Sport</c:v>
                </c:pt>
                <c:pt idx="3">
                  <c:v>Rel</c:v>
                </c:pt>
                <c:pt idx="4">
                  <c:v>Ethik/Phil</c:v>
                </c:pt>
              </c:strCache>
            </c:strRef>
          </c:cat>
          <c:val>
            <c:numRef>
              <c:f>'Schüler im Vergl der Fächer'!$B$28:$F$28</c:f>
              <c:numCache>
                <c:formatCode>General</c:formatCode>
                <c:ptCount val="5"/>
                <c:pt idx="0">
                  <c:v>5835</c:v>
                </c:pt>
                <c:pt idx="1">
                  <c:v>20798</c:v>
                </c:pt>
                <c:pt idx="2">
                  <c:v>13911</c:v>
                </c:pt>
                <c:pt idx="3">
                  <c:v>2053</c:v>
                </c:pt>
                <c:pt idx="4">
                  <c:v>316</c:v>
                </c:pt>
              </c:numCache>
            </c:numRef>
          </c:val>
          <c:extLst>
            <c:ext xmlns:c16="http://schemas.microsoft.com/office/drawing/2014/chart" uri="{C3380CC4-5D6E-409C-BE32-E72D297353CC}">
              <c16:uniqueId val="{00000004-33A4-4FA3-A5E1-38CB4DB880E2}"/>
            </c:ext>
          </c:extLst>
        </c:ser>
        <c:ser>
          <c:idx val="1"/>
          <c:order val="1"/>
          <c:tx>
            <c:strRef>
              <c:f>'Schüler im Vergl der Fächer'!$A$29</c:f>
              <c:strCache>
                <c:ptCount val="1"/>
                <c:pt idx="0">
                  <c:v>2017</c:v>
                </c:pt>
              </c:strCache>
            </c:strRef>
          </c:tx>
          <c:spPr>
            <a:solidFill>
              <a:schemeClr val="accent2"/>
            </a:solidFill>
            <a:ln>
              <a:noFill/>
            </a:ln>
            <a:effectLst/>
          </c:spPr>
          <c:invertIfNegative val="0"/>
          <c:dLbls>
            <c:dLbl>
              <c:idx val="3"/>
              <c:layout>
                <c:manualLayout>
                  <c:x val="-1.0185067526415994E-16"/>
                  <c:y val="9.53011081948089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A4-4FA3-A5E1-38CB4DB880E2}"/>
                </c:ext>
              </c:extLst>
            </c:dLbl>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'Schüler im Vergl der Fächer'!$B$27:$F$27</c:f>
              <c:strCache>
                <c:ptCount val="5"/>
                <c:pt idx="0">
                  <c:v>Musik</c:v>
                </c:pt>
                <c:pt idx="1">
                  <c:v>Kunst</c:v>
                </c:pt>
                <c:pt idx="2">
                  <c:v>Sport</c:v>
                </c:pt>
                <c:pt idx="3">
                  <c:v>Rel</c:v>
                </c:pt>
                <c:pt idx="4">
                  <c:v>Ethik/Phil</c:v>
                </c:pt>
              </c:strCache>
            </c:strRef>
          </c:cat>
          <c:val>
            <c:numRef>
              <c:f>'Schüler im Vergl der Fächer'!$B$29:$F$29</c:f>
              <c:numCache>
                <c:formatCode>General</c:formatCode>
                <c:ptCount val="5"/>
                <c:pt idx="0">
                  <c:v>5980</c:v>
                </c:pt>
                <c:pt idx="1">
                  <c:v>20009</c:v>
                </c:pt>
                <c:pt idx="2">
                  <c:v>18124</c:v>
                </c:pt>
                <c:pt idx="3">
                  <c:v>2849</c:v>
                </c:pt>
                <c:pt idx="4">
                  <c:v>999</c:v>
                </c:pt>
              </c:numCache>
            </c:numRef>
          </c:val>
          <c:extLst>
            <c:ext xmlns:c16="http://schemas.microsoft.com/office/drawing/2014/chart" uri="{C3380CC4-5D6E-409C-BE32-E72D297353CC}">
              <c16:uniqueId val="{00000006-33A4-4FA3-A5E1-38CB4DB880E2}"/>
            </c:ext>
          </c:extLst>
        </c:ser>
        <c:dLbls>
          <c:dLblPos val="inEnd"/>
          <c:showLegendKey val="0"/>
          <c:showVal val="1"/>
          <c:showCatName val="0"/>
          <c:showSerName val="0"/>
          <c:showPercent val="0"/>
          <c:showBubbleSize val="0"/>
        </c:dLbls>
        <c:gapWidth val="219"/>
        <c:overlap val="-27"/>
        <c:axId val="576377391"/>
        <c:axId val="466327743"/>
      </c:barChart>
      <c:catAx>
        <c:axId val="576377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66327743"/>
        <c:crosses val="autoZero"/>
        <c:auto val="1"/>
        <c:lblAlgn val="ctr"/>
        <c:lblOffset val="100"/>
        <c:noMultiLvlLbl val="0"/>
      </c:catAx>
      <c:valAx>
        <c:axId val="466327743"/>
        <c:scaling>
          <c:orientation val="minMax"/>
          <c:max val="21000"/>
        </c:scaling>
        <c:delete val="1"/>
        <c:axPos val="l"/>
        <c:numFmt formatCode="General" sourceLinked="1"/>
        <c:majorTickMark val="none"/>
        <c:minorTickMark val="none"/>
        <c:tickLblPos val="nextTo"/>
        <c:crossAx val="576377391"/>
        <c:crosses val="autoZero"/>
        <c:crossBetween val="between"/>
        <c:majorUnit val="2000"/>
      </c:valAx>
      <c:spPr>
        <a:noFill/>
        <a:ln>
          <a:noFill/>
        </a:ln>
        <a:effectLst>
          <a:innerShdw blurRad="63500" dist="50800" dir="13500000">
            <a:prstClr val="black">
              <a:alpha val="50000"/>
            </a:prstClr>
          </a:innerShdw>
        </a:effectLst>
      </c:spPr>
    </c:plotArea>
    <c:legend>
      <c:legendPos val="r"/>
      <c:layout>
        <c:manualLayout>
          <c:xMode val="edge"/>
          <c:yMode val="edge"/>
          <c:x val="0.90791387680506019"/>
          <c:y val="0.4805913307967673"/>
          <c:w val="7.8316762516113941E-2"/>
          <c:h val="0.2534905919849860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Narrow" panose="020B0606020202030204" pitchFamily="34" charset="0"/>
                <a:ea typeface="+mn-ea"/>
                <a:cs typeface="+mn-cs"/>
              </a:defRPr>
            </a:pPr>
            <a:r>
              <a:rPr lang="en-US" b="1">
                <a:latin typeface="Arial Narrow" panose="020B0606020202030204" pitchFamily="34" charset="0"/>
              </a:rPr>
              <a:t>Vergleich Abiturnote 2012/2018</a:t>
            </a:r>
          </a:p>
        </c:rich>
      </c:tx>
      <c:layout>
        <c:manualLayout>
          <c:xMode val="edge"/>
          <c:yMode val="edge"/>
          <c:x val="3.1645474695409917E-2"/>
          <c:y val="2.1447721179624665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Narrow" panose="020B0606020202030204" pitchFamily="34" charset="0"/>
              <a:ea typeface="+mn-ea"/>
              <a:cs typeface="+mn-cs"/>
            </a:defRPr>
          </a:pPr>
          <a:endParaRPr lang="de-DE"/>
        </a:p>
      </c:txPr>
    </c:title>
    <c:autoTitleDeleted val="0"/>
    <c:plotArea>
      <c:layout/>
      <c:barChart>
        <c:barDir val="col"/>
        <c:grouping val="clustered"/>
        <c:varyColors val="0"/>
        <c:ser>
          <c:idx val="1"/>
          <c:order val="0"/>
          <c:tx>
            <c:strRef>
              <c:f>'Abiturnoten Deutschland'!$J$22</c:f>
              <c:strCache>
                <c:ptCount val="1"/>
                <c:pt idx="0">
                  <c:v>2019</c:v>
                </c:pt>
              </c:strCache>
            </c:strRef>
          </c:tx>
          <c:spPr>
            <a:solidFill>
              <a:schemeClr val="accent2"/>
            </a:solidFill>
            <a:ln>
              <a:noFill/>
            </a:ln>
            <a:effectLst/>
          </c:spPr>
          <c:invertIfNegative val="0"/>
          <c:cat>
            <c:strRef>
              <c:f>'Abiturnoten Deutschland'!$K$17:$Z$17</c:f>
              <c:strCache>
                <c:ptCount val="16"/>
                <c:pt idx="0">
                  <c:v>NI</c:v>
                </c:pt>
                <c:pt idx="1">
                  <c:v>SH</c:v>
                </c:pt>
                <c:pt idx="2">
                  <c:v>RP</c:v>
                </c:pt>
                <c:pt idx="3">
                  <c:v>NW</c:v>
                </c:pt>
                <c:pt idx="4">
                  <c:v>BW</c:v>
                </c:pt>
                <c:pt idx="5">
                  <c:v>BE</c:v>
                </c:pt>
                <c:pt idx="6">
                  <c:v>HH</c:v>
                </c:pt>
                <c:pt idx="7">
                  <c:v>HB</c:v>
                </c:pt>
                <c:pt idx="8">
                  <c:v>HE</c:v>
                </c:pt>
                <c:pt idx="9">
                  <c:v>SL</c:v>
                </c:pt>
                <c:pt idx="10">
                  <c:v>MV</c:v>
                </c:pt>
                <c:pt idx="11">
                  <c:v>ST</c:v>
                </c:pt>
                <c:pt idx="12">
                  <c:v>BY</c:v>
                </c:pt>
                <c:pt idx="13">
                  <c:v>BB</c:v>
                </c:pt>
                <c:pt idx="14">
                  <c:v>SN</c:v>
                </c:pt>
                <c:pt idx="15">
                  <c:v>TH</c:v>
                </c:pt>
              </c:strCache>
            </c:strRef>
          </c:cat>
          <c:val>
            <c:numRef>
              <c:f>'Abiturnoten Deutschland'!$K$22:$Z$22</c:f>
              <c:numCache>
                <c:formatCode>General</c:formatCode>
                <c:ptCount val="16"/>
                <c:pt idx="0">
                  <c:v>2.56</c:v>
                </c:pt>
                <c:pt idx="1">
                  <c:v>2.5499999999999998</c:v>
                </c:pt>
                <c:pt idx="2">
                  <c:v>2.4900000000000002</c:v>
                </c:pt>
                <c:pt idx="3">
                  <c:v>2.44</c:v>
                </c:pt>
                <c:pt idx="4">
                  <c:v>2.44</c:v>
                </c:pt>
                <c:pt idx="5">
                  <c:v>2.38</c:v>
                </c:pt>
                <c:pt idx="6">
                  <c:v>2.42</c:v>
                </c:pt>
                <c:pt idx="7">
                  <c:v>2.4</c:v>
                </c:pt>
                <c:pt idx="8">
                  <c:v>2.37</c:v>
                </c:pt>
                <c:pt idx="9">
                  <c:v>2.37</c:v>
                </c:pt>
                <c:pt idx="10">
                  <c:v>2.34</c:v>
                </c:pt>
                <c:pt idx="11">
                  <c:v>2.3199999999999998</c:v>
                </c:pt>
                <c:pt idx="12">
                  <c:v>2.3199999999999998</c:v>
                </c:pt>
                <c:pt idx="13">
                  <c:v>2.27</c:v>
                </c:pt>
                <c:pt idx="14">
                  <c:v>2.2400000000000002</c:v>
                </c:pt>
                <c:pt idx="15">
                  <c:v>2.1800000000000002</c:v>
                </c:pt>
              </c:numCache>
            </c:numRef>
          </c:val>
          <c:extLst>
            <c:ext xmlns:c16="http://schemas.microsoft.com/office/drawing/2014/chart" uri="{C3380CC4-5D6E-409C-BE32-E72D297353CC}">
              <c16:uniqueId val="{00000011-FD57-445B-B95F-0F158FD674B0}"/>
            </c:ext>
          </c:extLst>
        </c:ser>
        <c:ser>
          <c:idx val="7"/>
          <c:order val="1"/>
          <c:tx>
            <c:strRef>
              <c:f>'Abiturnoten Deutschland'!$J$29</c:f>
              <c:strCache>
                <c:ptCount val="1"/>
                <c:pt idx="0">
                  <c:v>2012</c:v>
                </c:pt>
              </c:strCache>
            </c:strRef>
          </c:tx>
          <c:spPr>
            <a:solidFill>
              <a:srgbClr val="0070C0"/>
            </a:solidFill>
            <a:ln>
              <a:noFill/>
            </a:ln>
            <a:effectLst/>
          </c:spPr>
          <c:invertIfNegative val="0"/>
          <c:cat>
            <c:strRef>
              <c:f>'Abiturnoten Deutschland'!$K$17:$Z$17</c:f>
              <c:strCache>
                <c:ptCount val="16"/>
                <c:pt idx="0">
                  <c:v>NI</c:v>
                </c:pt>
                <c:pt idx="1">
                  <c:v>SH</c:v>
                </c:pt>
                <c:pt idx="2">
                  <c:v>RP</c:v>
                </c:pt>
                <c:pt idx="3">
                  <c:v>NW</c:v>
                </c:pt>
                <c:pt idx="4">
                  <c:v>BW</c:v>
                </c:pt>
                <c:pt idx="5">
                  <c:v>BE</c:v>
                </c:pt>
                <c:pt idx="6">
                  <c:v>HH</c:v>
                </c:pt>
                <c:pt idx="7">
                  <c:v>HB</c:v>
                </c:pt>
                <c:pt idx="8">
                  <c:v>HE</c:v>
                </c:pt>
                <c:pt idx="9">
                  <c:v>SL</c:v>
                </c:pt>
                <c:pt idx="10">
                  <c:v>MV</c:v>
                </c:pt>
                <c:pt idx="11">
                  <c:v>ST</c:v>
                </c:pt>
                <c:pt idx="12">
                  <c:v>BY</c:v>
                </c:pt>
                <c:pt idx="13">
                  <c:v>BB</c:v>
                </c:pt>
                <c:pt idx="14">
                  <c:v>SN</c:v>
                </c:pt>
                <c:pt idx="15">
                  <c:v>TH</c:v>
                </c:pt>
              </c:strCache>
            </c:strRef>
          </c:cat>
          <c:val>
            <c:numRef>
              <c:f>'Abiturnoten Deutschland'!$K$29:$Z$29</c:f>
              <c:numCache>
                <c:formatCode>0.00</c:formatCode>
                <c:ptCount val="16"/>
                <c:pt idx="0">
                  <c:v>2.648889296860657</c:v>
                </c:pt>
                <c:pt idx="1">
                  <c:v>2.5241873030166588</c:v>
                </c:pt>
                <c:pt idx="2">
                  <c:v>2.5782571706368498</c:v>
                </c:pt>
                <c:pt idx="3">
                  <c:v>2.5083822750685987</c:v>
                </c:pt>
                <c:pt idx="4">
                  <c:v>2.4134629249248434</c:v>
                </c:pt>
                <c:pt idx="5">
                  <c:v>2.3977511828555524</c:v>
                </c:pt>
                <c:pt idx="6">
                  <c:v>2.4596261228453504</c:v>
                </c:pt>
                <c:pt idx="7">
                  <c:v>2.4500583975706611</c:v>
                </c:pt>
                <c:pt idx="8">
                  <c:v>2.4296701080819494</c:v>
                </c:pt>
                <c:pt idx="9">
                  <c:v>2.4508578075021807</c:v>
                </c:pt>
                <c:pt idx="10">
                  <c:v>2.4303460011344291</c:v>
                </c:pt>
                <c:pt idx="11">
                  <c:v>2.4245020842982861</c:v>
                </c:pt>
                <c:pt idx="12">
                  <c:v>2.3548569747775567</c:v>
                </c:pt>
                <c:pt idx="13">
                  <c:v>2.3277647299091191</c:v>
                </c:pt>
                <c:pt idx="14">
                  <c:v>2.3944494180841542</c:v>
                </c:pt>
                <c:pt idx="15">
                  <c:v>2.1872854914196571</c:v>
                </c:pt>
              </c:numCache>
            </c:numRef>
          </c:val>
          <c:extLst>
            <c:ext xmlns:c16="http://schemas.microsoft.com/office/drawing/2014/chart" uri="{C3380CC4-5D6E-409C-BE32-E72D297353CC}">
              <c16:uniqueId val="{00000017-FD57-445B-B95F-0F158FD674B0}"/>
            </c:ext>
          </c:extLst>
        </c:ser>
        <c:dLbls>
          <c:showLegendKey val="0"/>
          <c:showVal val="0"/>
          <c:showCatName val="0"/>
          <c:showSerName val="0"/>
          <c:showPercent val="0"/>
          <c:showBubbleSize val="0"/>
        </c:dLbls>
        <c:gapWidth val="219"/>
        <c:overlap val="-27"/>
        <c:axId val="593197343"/>
        <c:axId val="703835487"/>
        <c:extLst/>
      </c:barChart>
      <c:catAx>
        <c:axId val="5931973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03835487"/>
        <c:crosses val="autoZero"/>
        <c:auto val="1"/>
        <c:lblAlgn val="ctr"/>
        <c:lblOffset val="100"/>
        <c:noMultiLvlLbl val="0"/>
      </c:catAx>
      <c:valAx>
        <c:axId val="703835487"/>
        <c:scaling>
          <c:orientation val="minMax"/>
          <c:max val="2.7"/>
          <c:min val="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Durchschnittsnote</a:t>
                </a:r>
                <a:endParaRPr lang="de-DE" b="1">
                  <a:latin typeface="Arial Narrow" panose="020B0606020202030204" pitchFamily="34" charset="0"/>
                </a:endParaRP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931973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Narrow" panose="020B0606020202030204" pitchFamily="34" charset="0"/>
                <a:ea typeface="+mn-ea"/>
                <a:cs typeface="+mn-cs"/>
              </a:defRPr>
            </a:pPr>
            <a:r>
              <a:rPr lang="en-US" b="1">
                <a:latin typeface="Arial Narrow" panose="020B0606020202030204" pitchFamily="34" charset="0"/>
              </a:rPr>
              <a:t>Vergleich Abiturnote 2012/2018</a:t>
            </a:r>
          </a:p>
        </c:rich>
      </c:tx>
      <c:layout>
        <c:manualLayout>
          <c:xMode val="edge"/>
          <c:yMode val="edge"/>
          <c:x val="2.6823292658038005E-2"/>
          <c:y val="1.429848078641644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Narrow" panose="020B0606020202030204" pitchFamily="34" charset="0"/>
              <a:ea typeface="+mn-ea"/>
              <a:cs typeface="+mn-cs"/>
            </a:defRPr>
          </a:pPr>
          <a:endParaRPr lang="de-DE"/>
        </a:p>
      </c:txPr>
    </c:title>
    <c:autoTitleDeleted val="0"/>
    <c:plotArea>
      <c:layout/>
      <c:barChart>
        <c:barDir val="col"/>
        <c:grouping val="clustered"/>
        <c:varyColors val="0"/>
        <c:ser>
          <c:idx val="1"/>
          <c:order val="0"/>
          <c:tx>
            <c:strRef>
              <c:f>'Abiturnoten Deutschland'!$J$46</c:f>
              <c:strCache>
                <c:ptCount val="1"/>
                <c:pt idx="0">
                  <c:v>2019</c:v>
                </c:pt>
              </c:strCache>
            </c:strRef>
          </c:tx>
          <c:spPr>
            <a:solidFill>
              <a:schemeClr val="accent2"/>
            </a:solidFill>
            <a:ln>
              <a:noFill/>
            </a:ln>
            <a:effectLst/>
          </c:spPr>
          <c:invertIfNegative val="0"/>
          <c:cat>
            <c:strRef>
              <c:f>'Abiturnoten Deutschland'!$K$41:$Z$41</c:f>
              <c:strCache>
                <c:ptCount val="16"/>
                <c:pt idx="0">
                  <c:v>NI</c:v>
                </c:pt>
                <c:pt idx="1">
                  <c:v>SH</c:v>
                </c:pt>
                <c:pt idx="2">
                  <c:v>RP</c:v>
                </c:pt>
                <c:pt idx="3">
                  <c:v>NW</c:v>
                </c:pt>
                <c:pt idx="4">
                  <c:v>BW</c:v>
                </c:pt>
                <c:pt idx="5">
                  <c:v>BE</c:v>
                </c:pt>
                <c:pt idx="6">
                  <c:v>HH</c:v>
                </c:pt>
                <c:pt idx="7">
                  <c:v>HB</c:v>
                </c:pt>
                <c:pt idx="8">
                  <c:v>HE</c:v>
                </c:pt>
                <c:pt idx="9">
                  <c:v>SL</c:v>
                </c:pt>
                <c:pt idx="10">
                  <c:v>MV</c:v>
                </c:pt>
                <c:pt idx="11">
                  <c:v>ST</c:v>
                </c:pt>
                <c:pt idx="12">
                  <c:v>BY</c:v>
                </c:pt>
                <c:pt idx="13">
                  <c:v>BB</c:v>
                </c:pt>
                <c:pt idx="14">
                  <c:v>SN</c:v>
                </c:pt>
                <c:pt idx="15">
                  <c:v>TH</c:v>
                </c:pt>
              </c:strCache>
            </c:strRef>
          </c:cat>
          <c:val>
            <c:numRef>
              <c:f>'Abiturnoten Deutschland'!$K$46:$Z$46</c:f>
              <c:numCache>
                <c:formatCode>General</c:formatCode>
                <c:ptCount val="16"/>
                <c:pt idx="0">
                  <c:v>9.32</c:v>
                </c:pt>
                <c:pt idx="1">
                  <c:v>9.3500000000000014</c:v>
                </c:pt>
                <c:pt idx="2">
                  <c:v>9.5299999999999994</c:v>
                </c:pt>
                <c:pt idx="3">
                  <c:v>9.68</c:v>
                </c:pt>
                <c:pt idx="4">
                  <c:v>9.68</c:v>
                </c:pt>
                <c:pt idx="5">
                  <c:v>9.86</c:v>
                </c:pt>
                <c:pt idx="6">
                  <c:v>9.74</c:v>
                </c:pt>
                <c:pt idx="7">
                  <c:v>9.8000000000000007</c:v>
                </c:pt>
                <c:pt idx="8">
                  <c:v>9.89</c:v>
                </c:pt>
                <c:pt idx="9">
                  <c:v>9.89</c:v>
                </c:pt>
                <c:pt idx="10">
                  <c:v>9.98</c:v>
                </c:pt>
                <c:pt idx="11">
                  <c:v>10.040000000000001</c:v>
                </c:pt>
                <c:pt idx="12">
                  <c:v>10.040000000000001</c:v>
                </c:pt>
                <c:pt idx="13">
                  <c:v>10.19</c:v>
                </c:pt>
                <c:pt idx="14">
                  <c:v>10.28</c:v>
                </c:pt>
                <c:pt idx="15">
                  <c:v>10.459999999999999</c:v>
                </c:pt>
              </c:numCache>
            </c:numRef>
          </c:val>
          <c:extLst>
            <c:ext xmlns:c16="http://schemas.microsoft.com/office/drawing/2014/chart" uri="{C3380CC4-5D6E-409C-BE32-E72D297353CC}">
              <c16:uniqueId val="{00000001-0E3B-4F1F-856F-5EADC572806F}"/>
            </c:ext>
          </c:extLst>
        </c:ser>
        <c:ser>
          <c:idx val="7"/>
          <c:order val="1"/>
          <c:tx>
            <c:strRef>
              <c:f>'Abiturnoten Deutschland'!$J$53</c:f>
              <c:strCache>
                <c:ptCount val="1"/>
                <c:pt idx="0">
                  <c:v>2012</c:v>
                </c:pt>
              </c:strCache>
            </c:strRef>
          </c:tx>
          <c:spPr>
            <a:solidFill>
              <a:srgbClr val="0070C0"/>
            </a:solidFill>
            <a:ln>
              <a:noFill/>
            </a:ln>
            <a:effectLst/>
          </c:spPr>
          <c:invertIfNegative val="0"/>
          <c:cat>
            <c:strRef>
              <c:f>'Abiturnoten Deutschland'!$K$41:$Z$41</c:f>
              <c:strCache>
                <c:ptCount val="16"/>
                <c:pt idx="0">
                  <c:v>NI</c:v>
                </c:pt>
                <c:pt idx="1">
                  <c:v>SH</c:v>
                </c:pt>
                <c:pt idx="2">
                  <c:v>RP</c:v>
                </c:pt>
                <c:pt idx="3">
                  <c:v>NW</c:v>
                </c:pt>
                <c:pt idx="4">
                  <c:v>BW</c:v>
                </c:pt>
                <c:pt idx="5">
                  <c:v>BE</c:v>
                </c:pt>
                <c:pt idx="6">
                  <c:v>HH</c:v>
                </c:pt>
                <c:pt idx="7">
                  <c:v>HB</c:v>
                </c:pt>
                <c:pt idx="8">
                  <c:v>HE</c:v>
                </c:pt>
                <c:pt idx="9">
                  <c:v>SL</c:v>
                </c:pt>
                <c:pt idx="10">
                  <c:v>MV</c:v>
                </c:pt>
                <c:pt idx="11">
                  <c:v>ST</c:v>
                </c:pt>
                <c:pt idx="12">
                  <c:v>BY</c:v>
                </c:pt>
                <c:pt idx="13">
                  <c:v>BB</c:v>
                </c:pt>
                <c:pt idx="14">
                  <c:v>SN</c:v>
                </c:pt>
                <c:pt idx="15">
                  <c:v>TH</c:v>
                </c:pt>
              </c:strCache>
            </c:strRef>
          </c:cat>
          <c:val>
            <c:numRef>
              <c:f>'Abiturnoten Deutschland'!$K$53:$Z$53</c:f>
              <c:numCache>
                <c:formatCode>0.00</c:formatCode>
                <c:ptCount val="16"/>
                <c:pt idx="0">
                  <c:v>9.0533321094180295</c:v>
                </c:pt>
                <c:pt idx="1">
                  <c:v>9.4274380909500231</c:v>
                </c:pt>
                <c:pt idx="2">
                  <c:v>9.2652284880894502</c:v>
                </c:pt>
                <c:pt idx="3">
                  <c:v>9.4748531747942035</c:v>
                </c:pt>
                <c:pt idx="4">
                  <c:v>9.7596112252254699</c:v>
                </c:pt>
                <c:pt idx="5">
                  <c:v>9.8067464514333427</c:v>
                </c:pt>
                <c:pt idx="6">
                  <c:v>9.6211216314639483</c:v>
                </c:pt>
                <c:pt idx="7">
                  <c:v>9.6498248072880166</c:v>
                </c:pt>
                <c:pt idx="8">
                  <c:v>9.7109896757541527</c:v>
                </c:pt>
                <c:pt idx="9">
                  <c:v>9.6474265774934587</c:v>
                </c:pt>
                <c:pt idx="10">
                  <c:v>9.7089619965967131</c:v>
                </c:pt>
                <c:pt idx="11">
                  <c:v>9.7264937471051418</c:v>
                </c:pt>
                <c:pt idx="12">
                  <c:v>9.9354290756673294</c:v>
                </c:pt>
                <c:pt idx="13">
                  <c:v>10.016705810272644</c:v>
                </c:pt>
                <c:pt idx="14">
                  <c:v>9.8166517457475369</c:v>
                </c:pt>
                <c:pt idx="15">
                  <c:v>10.43814352574103</c:v>
                </c:pt>
              </c:numCache>
            </c:numRef>
          </c:val>
          <c:extLst>
            <c:ext xmlns:c16="http://schemas.microsoft.com/office/drawing/2014/chart" uri="{C3380CC4-5D6E-409C-BE32-E72D297353CC}">
              <c16:uniqueId val="{00000007-0E3B-4F1F-856F-5EADC572806F}"/>
            </c:ext>
          </c:extLst>
        </c:ser>
        <c:dLbls>
          <c:showLegendKey val="0"/>
          <c:showVal val="0"/>
          <c:showCatName val="0"/>
          <c:showSerName val="0"/>
          <c:showPercent val="0"/>
          <c:showBubbleSize val="0"/>
        </c:dLbls>
        <c:gapWidth val="219"/>
        <c:overlap val="-27"/>
        <c:axId val="593197343"/>
        <c:axId val="703835487"/>
        <c:extLst/>
      </c:barChart>
      <c:catAx>
        <c:axId val="5931973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03835487"/>
        <c:crosses val="autoZero"/>
        <c:auto val="1"/>
        <c:lblAlgn val="ctr"/>
        <c:lblOffset val="100"/>
        <c:noMultiLvlLbl val="0"/>
      </c:catAx>
      <c:valAx>
        <c:axId val="703835487"/>
        <c:scaling>
          <c:orientation val="minMax"/>
          <c:max val="10.7"/>
          <c:min val="8.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de-DE" sz="1200" b="1"/>
                  <a:t>KMK-Punkte </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931973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Narrow" panose="020B0606020202030204" pitchFamily="34" charset="0"/>
                <a:ea typeface="+mn-ea"/>
                <a:cs typeface="+mn-cs"/>
              </a:defRPr>
            </a:pPr>
            <a:r>
              <a:rPr lang="en-US" b="1">
                <a:latin typeface="Arial Narrow" panose="020B0606020202030204" pitchFamily="34" charset="0"/>
              </a:rPr>
              <a:t>Abiturnoten</a:t>
            </a:r>
            <a:r>
              <a:rPr lang="en-US" b="1" baseline="30000">
                <a:latin typeface="Arial Narrow" panose="020B0606020202030204" pitchFamily="34" charset="0"/>
              </a:rPr>
              <a:t>1</a:t>
            </a:r>
            <a:r>
              <a:rPr lang="en-US" b="1">
                <a:latin typeface="Arial Narrow" panose="020B0606020202030204" pitchFamily="34" charset="0"/>
              </a:rPr>
              <a:t> </a:t>
            </a:r>
            <a:r>
              <a:rPr lang="en-US" b="1" baseline="0">
                <a:latin typeface="Arial Narrow" panose="020B0606020202030204" pitchFamily="34" charset="0"/>
              </a:rPr>
              <a:t> </a:t>
            </a:r>
            <a:r>
              <a:rPr lang="en-US" b="1">
                <a:latin typeface="Arial Narrow" panose="020B0606020202030204" pitchFamily="34" charset="0"/>
              </a:rPr>
              <a:t>2011-2019</a:t>
            </a:r>
          </a:p>
        </c:rich>
      </c:tx>
      <c:layout>
        <c:manualLayout>
          <c:xMode val="edge"/>
          <c:yMode val="edge"/>
          <c:x val="1.564324426413758E-2"/>
          <c:y val="2.427920705766598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Narrow" panose="020B0606020202030204" pitchFamily="34" charset="0"/>
              <a:ea typeface="+mn-ea"/>
              <a:cs typeface="+mn-cs"/>
            </a:defRPr>
          </a:pPr>
          <a:endParaRPr lang="de-DE"/>
        </a:p>
      </c:txPr>
    </c:title>
    <c:autoTitleDeleted val="0"/>
    <c:plotArea>
      <c:layout>
        <c:manualLayout>
          <c:layoutTarget val="inner"/>
          <c:xMode val="edge"/>
          <c:yMode val="edge"/>
          <c:x val="7.4333822448383782E-2"/>
          <c:y val="0.14591803441657256"/>
          <c:w val="0.91555695867364606"/>
          <c:h val="0.6006873373420577"/>
        </c:manualLayout>
      </c:layout>
      <c:lineChart>
        <c:grouping val="standard"/>
        <c:varyColors val="0"/>
        <c:ser>
          <c:idx val="0"/>
          <c:order val="0"/>
          <c:tx>
            <c:strRef>
              <c:f>'Abiturnoten in BY NI NW'!$A$21</c:f>
              <c:strCache>
                <c:ptCount val="1"/>
                <c:pt idx="0">
                  <c:v>MW 2011-2020</c:v>
                </c:pt>
              </c:strCache>
            </c:strRef>
          </c:tx>
          <c:spPr>
            <a:ln w="28575" cap="rnd">
              <a:solidFill>
                <a:schemeClr val="accent1"/>
              </a:solidFill>
              <a:round/>
            </a:ln>
            <a:effectLst/>
          </c:spPr>
          <c:marker>
            <c:symbol val="circle"/>
            <c:size val="18"/>
            <c:spPr>
              <a:solidFill>
                <a:schemeClr val="accent1"/>
              </a:solidFill>
              <a:ln w="9525">
                <a:solidFill>
                  <a:schemeClr val="accent1"/>
                </a:solidFill>
              </a:ln>
              <a:effectLst/>
            </c:spPr>
          </c:marker>
          <c:dPt>
            <c:idx val="1"/>
            <c:marker>
              <c:symbol val="circle"/>
              <c:size val="18"/>
              <c:spPr>
                <a:solidFill>
                  <a:schemeClr val="accent1"/>
                </a:solidFill>
                <a:ln w="9525">
                  <a:solidFill>
                    <a:schemeClr val="accent1"/>
                  </a:solidFill>
                </a:ln>
                <a:effectLst/>
              </c:spPr>
            </c:marker>
            <c:bubble3D val="0"/>
            <c:spPr>
              <a:ln w="28575" cap="rnd">
                <a:noFill/>
                <a:round/>
              </a:ln>
              <a:effectLst/>
            </c:spPr>
            <c:extLst>
              <c:ext xmlns:c16="http://schemas.microsoft.com/office/drawing/2014/chart" uri="{C3380CC4-5D6E-409C-BE32-E72D297353CC}">
                <c16:uniqueId val="{00000001-CC03-471D-A72F-C90CBEDCD237}"/>
              </c:ext>
            </c:extLst>
          </c:dPt>
          <c:dPt>
            <c:idx val="2"/>
            <c:marker>
              <c:symbol val="circle"/>
              <c:size val="18"/>
              <c:spPr>
                <a:solidFill>
                  <a:srgbClr val="FF0000"/>
                </a:solidFill>
                <a:ln w="9525">
                  <a:solidFill>
                    <a:schemeClr val="bg1"/>
                  </a:solidFill>
                </a:ln>
                <a:effectLst/>
              </c:spPr>
            </c:marker>
            <c:bubble3D val="0"/>
            <c:spPr>
              <a:ln w="28575" cap="rnd">
                <a:noFill/>
                <a:round/>
              </a:ln>
              <a:effectLst/>
            </c:spPr>
            <c:extLst>
              <c:ext xmlns:c16="http://schemas.microsoft.com/office/drawing/2014/chart" uri="{C3380CC4-5D6E-409C-BE32-E72D297353CC}">
                <c16:uniqueId val="{00000003-CC03-471D-A72F-C90CBEDCD237}"/>
              </c:ext>
            </c:extLst>
          </c:dPt>
          <c:dPt>
            <c:idx val="5"/>
            <c:marker>
              <c:symbol val="circle"/>
              <c:size val="18"/>
              <c:spPr>
                <a:solidFill>
                  <a:schemeClr val="accent1"/>
                </a:solidFill>
                <a:ln w="9525">
                  <a:solidFill>
                    <a:schemeClr val="accent1"/>
                  </a:solidFill>
                </a:ln>
                <a:effectLst/>
              </c:spPr>
            </c:marker>
            <c:bubble3D val="0"/>
            <c:spPr>
              <a:ln w="28575" cap="rnd">
                <a:noFill/>
                <a:round/>
              </a:ln>
              <a:effectLst/>
            </c:spPr>
            <c:extLst>
              <c:ext xmlns:c16="http://schemas.microsoft.com/office/drawing/2014/chart" uri="{C3380CC4-5D6E-409C-BE32-E72D297353CC}">
                <c16:uniqueId val="{00000005-CC03-471D-A72F-C90CBEDCD237}"/>
              </c:ext>
            </c:extLst>
          </c:dPt>
          <c:dPt>
            <c:idx val="6"/>
            <c:marker>
              <c:symbol val="circle"/>
              <c:size val="18"/>
              <c:spPr>
                <a:solidFill>
                  <a:srgbClr val="FF0000"/>
                </a:solidFill>
                <a:ln w="9525">
                  <a:solidFill>
                    <a:schemeClr val="accent1"/>
                  </a:solidFill>
                </a:ln>
                <a:effectLst/>
              </c:spPr>
            </c:marker>
            <c:bubble3D val="0"/>
            <c:spPr>
              <a:ln w="28575" cap="rnd">
                <a:noFill/>
                <a:round/>
              </a:ln>
              <a:effectLst/>
            </c:spPr>
            <c:extLst>
              <c:ext xmlns:c16="http://schemas.microsoft.com/office/drawing/2014/chart" uri="{C3380CC4-5D6E-409C-BE32-E72D297353CC}">
                <c16:uniqueId val="{00000007-1E53-44A5-9155-78D8E99C2D06}"/>
              </c:ext>
            </c:extLst>
          </c:dPt>
          <c:dPt>
            <c:idx val="9"/>
            <c:marker>
              <c:symbol val="circle"/>
              <c:size val="18"/>
              <c:spPr>
                <a:solidFill>
                  <a:schemeClr val="accent1"/>
                </a:solidFill>
                <a:ln w="9525">
                  <a:solidFill>
                    <a:schemeClr val="accent1"/>
                  </a:solidFill>
                </a:ln>
                <a:effectLst/>
              </c:spPr>
            </c:marker>
            <c:bubble3D val="0"/>
            <c:spPr>
              <a:ln w="28575" cap="rnd">
                <a:noFill/>
                <a:round/>
              </a:ln>
              <a:effectLst/>
            </c:spPr>
            <c:extLst>
              <c:ext xmlns:c16="http://schemas.microsoft.com/office/drawing/2014/chart" uri="{C3380CC4-5D6E-409C-BE32-E72D297353CC}">
                <c16:uniqueId val="{00000009-1E53-44A5-9155-78D8E99C2D06}"/>
              </c:ext>
            </c:extLst>
          </c:dPt>
          <c:dPt>
            <c:idx val="10"/>
            <c:marker>
              <c:symbol val="circle"/>
              <c:size val="18"/>
              <c:spPr>
                <a:solidFill>
                  <a:srgbClr val="FF0000"/>
                </a:solidFill>
                <a:ln w="9525">
                  <a:solidFill>
                    <a:schemeClr val="accent1"/>
                  </a:solidFill>
                </a:ln>
                <a:effectLst/>
              </c:spPr>
            </c:marker>
            <c:bubble3D val="0"/>
            <c:spPr>
              <a:ln w="28575" cap="rnd">
                <a:noFill/>
                <a:round/>
              </a:ln>
              <a:effectLst/>
            </c:spPr>
            <c:extLst>
              <c:ext xmlns:c16="http://schemas.microsoft.com/office/drawing/2014/chart" uri="{C3380CC4-5D6E-409C-BE32-E72D297353CC}">
                <c16:uniqueId val="{0000000B-1E53-44A5-9155-78D8E99C2D06}"/>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'Abiturnoten in BY NI NW'!$B$19:$M$20</c:f>
              <c:multiLvlStrCache>
                <c:ptCount val="11"/>
                <c:lvl>
                  <c:pt idx="0">
                    <c:v>Abitur</c:v>
                  </c:pt>
                  <c:pt idx="1">
                    <c:v>Lks</c:v>
                  </c:pt>
                  <c:pt idx="2">
                    <c:v>   LkSp</c:v>
                  </c:pt>
                  <c:pt idx="4">
                    <c:v>Abitur</c:v>
                  </c:pt>
                  <c:pt idx="5">
                    <c:v>Lks</c:v>
                  </c:pt>
                  <c:pt idx="6">
                    <c:v>   LkSp</c:v>
                  </c:pt>
                  <c:pt idx="8">
                    <c:v>Abitur</c:v>
                  </c:pt>
                  <c:pt idx="9">
                    <c:v>Lks</c:v>
                  </c:pt>
                  <c:pt idx="10">
                    <c:v>    LkSp</c:v>
                  </c:pt>
                </c:lvl>
                <c:lvl>
                  <c:pt idx="0">
                    <c:v>Bayern</c:v>
                  </c:pt>
                  <c:pt idx="4">
                    <c:v>Niedersachsen</c:v>
                  </c:pt>
                  <c:pt idx="8">
                    <c:v>Nordrhein-Westfalen</c:v>
                  </c:pt>
                </c:lvl>
              </c:multiLvlStrCache>
            </c:multiLvlStrRef>
          </c:cat>
          <c:val>
            <c:numRef>
              <c:f>'Abiturnoten in BY NI NW'!$B$21:$M$21</c:f>
              <c:numCache>
                <c:formatCode>0.0</c:formatCode>
                <c:ptCount val="12"/>
                <c:pt idx="0">
                  <c:v>10</c:v>
                </c:pt>
                <c:pt idx="1">
                  <c:v>10.1</c:v>
                </c:pt>
                <c:pt idx="2">
                  <c:v>10.3</c:v>
                </c:pt>
                <c:pt idx="4">
                  <c:v>9.1999999999999993</c:v>
                </c:pt>
                <c:pt idx="5">
                  <c:v>8.1</c:v>
                </c:pt>
                <c:pt idx="6">
                  <c:v>8.1999999999999993</c:v>
                </c:pt>
                <c:pt idx="8">
                  <c:v>9.6</c:v>
                </c:pt>
                <c:pt idx="9">
                  <c:v>8.8000000000000007</c:v>
                </c:pt>
                <c:pt idx="10">
                  <c:v>9</c:v>
                </c:pt>
              </c:numCache>
            </c:numRef>
          </c:val>
          <c:smooth val="0"/>
          <c:extLst>
            <c:ext xmlns:c16="http://schemas.microsoft.com/office/drawing/2014/chart" uri="{C3380CC4-5D6E-409C-BE32-E72D297353CC}">
              <c16:uniqueId val="{0000000C-CC03-471D-A72F-C90CBEDCD237}"/>
            </c:ext>
          </c:extLst>
        </c:ser>
        <c:dLbls>
          <c:showLegendKey val="0"/>
          <c:showVal val="0"/>
          <c:showCatName val="0"/>
          <c:showSerName val="0"/>
          <c:showPercent val="0"/>
          <c:showBubbleSize val="0"/>
        </c:dLbls>
        <c:marker val="1"/>
        <c:smooth val="0"/>
        <c:axId val="1954374159"/>
        <c:axId val="1903810319"/>
      </c:lineChart>
      <c:catAx>
        <c:axId val="195437415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903810319"/>
        <c:crosses val="autoZero"/>
        <c:auto val="1"/>
        <c:lblAlgn val="ctr"/>
        <c:lblOffset val="100"/>
        <c:noMultiLvlLbl val="0"/>
      </c:catAx>
      <c:valAx>
        <c:axId val="1903810319"/>
        <c:scaling>
          <c:orientation val="minMax"/>
          <c:max val="10.3"/>
          <c:min val="7.8"/>
        </c:scaling>
        <c:delete val="0"/>
        <c:axPos val="l"/>
        <c:majorGridlines>
          <c:spPr>
            <a:ln w="9525" cap="flat" cmpd="sng" algn="ctr">
              <a:noFill/>
              <a:round/>
            </a:ln>
            <a:effectLst/>
          </c:spPr>
        </c:majorGridlines>
        <c:numFmt formatCode="0.0" sourceLinked="1"/>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de-DE"/>
          </a:p>
        </c:txPr>
        <c:crossAx val="1954374159"/>
        <c:crosses val="autoZero"/>
        <c:crossBetween val="between"/>
        <c:majorUnit val="0.5"/>
      </c:valAx>
      <c:spPr>
        <a:noFill/>
        <a:ln w="15875">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Abiturnoten  </a:t>
            </a:r>
            <a:r>
              <a:rPr lang="en-US">
                <a:solidFill>
                  <a:srgbClr val="FF0000"/>
                </a:solidFill>
              </a:rPr>
              <a:t>2011-2020/</a:t>
            </a:r>
            <a:r>
              <a:rPr lang="en-US">
                <a:solidFill>
                  <a:srgbClr val="0070C0"/>
                </a:solidFill>
              </a:rPr>
              <a:t>2021-2023</a:t>
            </a:r>
          </a:p>
        </c:rich>
      </c:tx>
      <c:layout>
        <c:manualLayout>
          <c:xMode val="edge"/>
          <c:yMode val="edge"/>
          <c:x val="1.4574117655772355E-3"/>
          <c:y val="1.1644830825976102E-2"/>
        </c:manualLayout>
      </c:layout>
      <c:overlay val="1"/>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de-DE"/>
        </a:p>
      </c:txPr>
    </c:title>
    <c:autoTitleDeleted val="0"/>
    <c:plotArea>
      <c:layout>
        <c:manualLayout>
          <c:layoutTarget val="inner"/>
          <c:xMode val="edge"/>
          <c:yMode val="edge"/>
          <c:x val="7.4333822448383782E-2"/>
          <c:y val="0.14591803441657256"/>
          <c:w val="0.91555695867364606"/>
          <c:h val="0.6006873373420577"/>
        </c:manualLayout>
      </c:layout>
      <c:lineChart>
        <c:grouping val="standard"/>
        <c:varyColors val="0"/>
        <c:ser>
          <c:idx val="0"/>
          <c:order val="0"/>
          <c:tx>
            <c:strRef>
              <c:f>'[2]Abiturnoten in BY NI NW'!$A$18</c:f>
              <c:strCache>
                <c:ptCount val="1"/>
                <c:pt idx="0">
                  <c:v>MW 2011-2019</c:v>
                </c:pt>
              </c:strCache>
            </c:strRef>
          </c:tx>
          <c:spPr>
            <a:ln w="31750" cap="rnd">
              <a:solidFill>
                <a:schemeClr val="accent1"/>
              </a:solidFill>
              <a:round/>
            </a:ln>
            <a:effectLst/>
          </c:spPr>
          <c:marker>
            <c:symbol val="circle"/>
            <c:size val="17"/>
            <c:spPr>
              <a:solidFill>
                <a:schemeClr val="accent1"/>
              </a:solidFill>
              <a:ln>
                <a:noFill/>
              </a:ln>
              <a:effectLst/>
            </c:spPr>
          </c:marker>
          <c:dPt>
            <c:idx val="1"/>
            <c:marker>
              <c:symbol val="circle"/>
              <c:size val="17"/>
              <c:spPr>
                <a:solidFill>
                  <a:schemeClr val="accent1"/>
                </a:solidFill>
                <a:ln>
                  <a:noFill/>
                </a:ln>
                <a:effectLst/>
              </c:spPr>
            </c:marker>
            <c:bubble3D val="0"/>
            <c:extLst>
              <c:ext xmlns:c16="http://schemas.microsoft.com/office/drawing/2014/chart" uri="{C3380CC4-5D6E-409C-BE32-E72D297353CC}">
                <c16:uniqueId val="{00000001-FED2-4DC0-92EB-C9C9E28B5D52}"/>
              </c:ext>
            </c:extLst>
          </c:dPt>
          <c:dPt>
            <c:idx val="2"/>
            <c:marker>
              <c:symbol val="circle"/>
              <c:size val="17"/>
              <c:spPr>
                <a:solidFill>
                  <a:schemeClr val="accent1"/>
                </a:solidFill>
                <a:ln>
                  <a:noFill/>
                </a:ln>
                <a:effectLst/>
              </c:spPr>
            </c:marker>
            <c:bubble3D val="0"/>
            <c:extLst>
              <c:ext xmlns:c16="http://schemas.microsoft.com/office/drawing/2014/chart" uri="{C3380CC4-5D6E-409C-BE32-E72D297353CC}">
                <c16:uniqueId val="{00000003-FED2-4DC0-92EB-C9C9E28B5D52}"/>
              </c:ext>
            </c:extLst>
          </c:dPt>
          <c:dPt>
            <c:idx val="5"/>
            <c:marker>
              <c:symbol val="circle"/>
              <c:size val="17"/>
              <c:spPr>
                <a:solidFill>
                  <a:schemeClr val="accent1"/>
                </a:solidFill>
                <a:ln>
                  <a:noFill/>
                </a:ln>
                <a:effectLst/>
              </c:spPr>
            </c:marker>
            <c:bubble3D val="0"/>
            <c:extLst>
              <c:ext xmlns:c16="http://schemas.microsoft.com/office/drawing/2014/chart" uri="{C3380CC4-5D6E-409C-BE32-E72D297353CC}">
                <c16:uniqueId val="{00000005-FED2-4DC0-92EB-C9C9E28B5D52}"/>
              </c:ext>
            </c:extLst>
          </c:dPt>
          <c:dPt>
            <c:idx val="6"/>
            <c:marker>
              <c:symbol val="circle"/>
              <c:size val="17"/>
              <c:spPr>
                <a:solidFill>
                  <a:schemeClr val="accent1"/>
                </a:solidFill>
                <a:ln>
                  <a:noFill/>
                </a:ln>
                <a:effectLst/>
              </c:spPr>
            </c:marker>
            <c:bubble3D val="0"/>
            <c:extLst>
              <c:ext xmlns:c16="http://schemas.microsoft.com/office/drawing/2014/chart" uri="{C3380CC4-5D6E-409C-BE32-E72D297353CC}">
                <c16:uniqueId val="{00000007-FED2-4DC0-92EB-C9C9E28B5D52}"/>
              </c:ext>
            </c:extLst>
          </c:dPt>
          <c:dPt>
            <c:idx val="9"/>
            <c:marker>
              <c:symbol val="circle"/>
              <c:size val="17"/>
              <c:spPr>
                <a:solidFill>
                  <a:schemeClr val="accent1"/>
                </a:solidFill>
                <a:ln>
                  <a:noFill/>
                </a:ln>
                <a:effectLst/>
              </c:spPr>
            </c:marker>
            <c:bubble3D val="0"/>
            <c:extLst>
              <c:ext xmlns:c16="http://schemas.microsoft.com/office/drawing/2014/chart" uri="{C3380CC4-5D6E-409C-BE32-E72D297353CC}">
                <c16:uniqueId val="{00000009-FED2-4DC0-92EB-C9C9E28B5D52}"/>
              </c:ext>
            </c:extLst>
          </c:dPt>
          <c:dPt>
            <c:idx val="10"/>
            <c:marker>
              <c:symbol val="circle"/>
              <c:size val="17"/>
              <c:spPr>
                <a:solidFill>
                  <a:schemeClr val="accent1"/>
                </a:solidFill>
                <a:ln>
                  <a:noFill/>
                </a:ln>
                <a:effectLst/>
              </c:spPr>
            </c:marker>
            <c:bubble3D val="0"/>
            <c:extLst>
              <c:ext xmlns:c16="http://schemas.microsoft.com/office/drawing/2014/chart" uri="{C3380CC4-5D6E-409C-BE32-E72D297353CC}">
                <c16:uniqueId val="{0000000B-FED2-4DC0-92EB-C9C9E28B5D52}"/>
              </c:ext>
            </c:extLst>
          </c:dPt>
          <c:dLbls>
            <c:spPr>
              <a:solidFill>
                <a:srgbClr val="FF0000"/>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'[2]Abiturnoten in BY NI NW'!$B$16:$L$17</c:f>
              <c:multiLvlStrCache>
                <c:ptCount val="11"/>
                <c:lvl>
                  <c:pt idx="0">
                    <c:v>Abitur</c:v>
                  </c:pt>
                  <c:pt idx="1">
                    <c:v>Lks</c:v>
                  </c:pt>
                  <c:pt idx="2">
                    <c:v>   LkSp</c:v>
                  </c:pt>
                  <c:pt idx="4">
                    <c:v>Abitur</c:v>
                  </c:pt>
                  <c:pt idx="5">
                    <c:v>Lks</c:v>
                  </c:pt>
                  <c:pt idx="6">
                    <c:v>   LkSp</c:v>
                  </c:pt>
                  <c:pt idx="8">
                    <c:v>Abitur</c:v>
                  </c:pt>
                  <c:pt idx="9">
                    <c:v>Lks</c:v>
                  </c:pt>
                  <c:pt idx="10">
                    <c:v>    LkSp</c:v>
                  </c:pt>
                </c:lvl>
                <c:lvl>
                  <c:pt idx="0">
                    <c:v>Bayern</c:v>
                  </c:pt>
                  <c:pt idx="3">
                    <c:v>Niedersachsen</c:v>
                  </c:pt>
                  <c:pt idx="8">
                    <c:v>Nordrhein-Westfalen</c:v>
                  </c:pt>
                </c:lvl>
              </c:multiLvlStrCache>
            </c:multiLvlStrRef>
          </c:cat>
          <c:val>
            <c:numRef>
              <c:f>'[2]Abiturnoten in BY NI NW'!$B$18:$L$18</c:f>
              <c:numCache>
                <c:formatCode>General</c:formatCode>
                <c:ptCount val="11"/>
                <c:pt idx="0">
                  <c:v>10</c:v>
                </c:pt>
                <c:pt idx="1">
                  <c:v>10.1</c:v>
                </c:pt>
                <c:pt idx="2">
                  <c:v>10.3</c:v>
                </c:pt>
                <c:pt idx="4">
                  <c:v>9.3000000000000007</c:v>
                </c:pt>
                <c:pt idx="5">
                  <c:v>8.1</c:v>
                </c:pt>
                <c:pt idx="6">
                  <c:v>8.1999999999999993</c:v>
                </c:pt>
                <c:pt idx="8">
                  <c:v>9.6</c:v>
                </c:pt>
                <c:pt idx="9">
                  <c:v>8.8000000000000007</c:v>
                </c:pt>
                <c:pt idx="10">
                  <c:v>8.9</c:v>
                </c:pt>
              </c:numCache>
            </c:numRef>
          </c:val>
          <c:smooth val="0"/>
          <c:extLst>
            <c:ext xmlns:c16="http://schemas.microsoft.com/office/drawing/2014/chart" uri="{C3380CC4-5D6E-409C-BE32-E72D297353CC}">
              <c16:uniqueId val="{0000000C-FED2-4DC0-92EB-C9C9E28B5D52}"/>
            </c:ext>
          </c:extLst>
        </c:ser>
        <c:ser>
          <c:idx val="1"/>
          <c:order val="1"/>
          <c:tx>
            <c:strRef>
              <c:f>'Abiturnoten in BY NI NW'!$A$22</c:f>
              <c:strCache>
                <c:ptCount val="1"/>
                <c:pt idx="0">
                  <c:v>MW 2021-2023</c:v>
                </c:pt>
              </c:strCache>
            </c:strRef>
          </c:tx>
          <c:spPr>
            <a:ln w="31750" cap="rnd">
              <a:solidFill>
                <a:schemeClr val="accent2"/>
              </a:solidFill>
              <a:round/>
            </a:ln>
            <a:effectLst/>
          </c:spPr>
          <c:marker>
            <c:symbol val="circle"/>
            <c:size val="17"/>
            <c:spPr>
              <a:solidFill>
                <a:schemeClr val="accent2"/>
              </a:solidFill>
              <a:ln>
                <a:noFill/>
              </a:ln>
              <a:effectLst/>
            </c:spPr>
          </c:marker>
          <c:dLbls>
            <c:numFmt formatCode="#,##0.0" sourceLinked="0"/>
            <c:spPr>
              <a:solidFill>
                <a:srgbClr val="0070C0"/>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'Abiturnoten in BY NI NW'!$B$22:$L$22</c:f>
              <c:numCache>
                <c:formatCode>0.0</c:formatCode>
                <c:ptCount val="11"/>
                <c:pt idx="0">
                  <c:v>10</c:v>
                </c:pt>
                <c:pt idx="1">
                  <c:v>10.1</c:v>
                </c:pt>
                <c:pt idx="2">
                  <c:v>10.1</c:v>
                </c:pt>
                <c:pt idx="4">
                  <c:v>9.8000000000000007</c:v>
                </c:pt>
                <c:pt idx="5">
                  <c:v>8.6999999999999993</c:v>
                </c:pt>
                <c:pt idx="6">
                  <c:v>8.6999999999999993</c:v>
                </c:pt>
                <c:pt idx="8">
                  <c:v>9.9</c:v>
                </c:pt>
                <c:pt idx="9">
                  <c:v>9.1</c:v>
                </c:pt>
                <c:pt idx="10">
                  <c:v>9.6999999999999993</c:v>
                </c:pt>
              </c:numCache>
            </c:numRef>
          </c:val>
          <c:smooth val="0"/>
          <c:extLst>
            <c:ext xmlns:c16="http://schemas.microsoft.com/office/drawing/2014/chart" uri="{C3380CC4-5D6E-409C-BE32-E72D297353CC}">
              <c16:uniqueId val="{0000000D-F687-4C87-BF79-24B26948DE0A}"/>
            </c:ext>
          </c:extLst>
        </c:ser>
        <c:dLbls>
          <c:dLblPos val="ctr"/>
          <c:showLegendKey val="0"/>
          <c:showVal val="1"/>
          <c:showCatName val="0"/>
          <c:showSerName val="0"/>
          <c:showPercent val="0"/>
          <c:showBubbleSize val="0"/>
        </c:dLbls>
        <c:marker val="1"/>
        <c:smooth val="0"/>
        <c:axId val="1954374159"/>
        <c:axId val="1903810319"/>
      </c:lineChart>
      <c:catAx>
        <c:axId val="1954374159"/>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w="19050" cap="flat" cmpd="sng" algn="ctr">
            <a:noFill/>
            <a:round/>
          </a:ln>
          <a:effectLst/>
        </c:spPr>
        <c:txPr>
          <a:bodyPr rot="-60000000" spcFirstLastPara="1" vertOverflow="ellipsis" vert="horz" wrap="square" anchor="ctr" anchorCtr="1"/>
          <a:lstStyle/>
          <a:p>
            <a:pPr>
              <a:defRPr sz="1200" b="1" i="0" u="none" strike="noStrike" kern="1200" cap="none" baseline="0">
                <a:solidFill>
                  <a:schemeClr val="dk1">
                    <a:lumMod val="75000"/>
                    <a:lumOff val="25000"/>
                  </a:schemeClr>
                </a:solidFill>
                <a:latin typeface="+mn-lt"/>
                <a:ea typeface="+mn-ea"/>
                <a:cs typeface="+mn-cs"/>
              </a:defRPr>
            </a:pPr>
            <a:endParaRPr lang="de-DE"/>
          </a:p>
        </c:txPr>
        <c:crossAx val="1903810319"/>
        <c:crosses val="autoZero"/>
        <c:auto val="1"/>
        <c:lblAlgn val="ctr"/>
        <c:lblOffset val="100"/>
        <c:noMultiLvlLbl val="0"/>
      </c:catAx>
      <c:valAx>
        <c:axId val="1903810319"/>
        <c:scaling>
          <c:orientation val="minMax"/>
          <c:max val="10.3"/>
          <c:min val="7.8"/>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dk1">
                    <a:lumMod val="75000"/>
                    <a:lumOff val="25000"/>
                  </a:schemeClr>
                </a:solidFill>
                <a:latin typeface="+mn-lt"/>
                <a:ea typeface="+mn-ea"/>
                <a:cs typeface="+mn-cs"/>
              </a:defRPr>
            </a:pPr>
            <a:endParaRPr lang="de-DE"/>
          </a:p>
        </c:txPr>
        <c:crossAx val="1954374159"/>
        <c:crosses val="autoZero"/>
        <c:crossBetween val="between"/>
        <c:majorUnit val="0.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Arial Narrow" panose="020B0606020202030204" pitchFamily="34" charset="0"/>
                <a:ea typeface="+mn-ea"/>
                <a:cs typeface="+mn-cs"/>
              </a:defRPr>
            </a:pPr>
            <a:r>
              <a:rPr lang="de-DE" sz="1600" b="1">
                <a:latin typeface="Arial Narrow" panose="020B0606020202030204" pitchFamily="34" charset="0"/>
              </a:rPr>
              <a:t>Abiturienten in NRW 2014-2019</a:t>
            </a:r>
          </a:p>
        </c:rich>
      </c:tx>
      <c:layout>
        <c:manualLayout>
          <c:xMode val="edge"/>
          <c:yMode val="edge"/>
          <c:x val="2.4797260225926144E-2"/>
          <c:y val="2.6477545314129717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Arial Narrow" panose="020B0606020202030204" pitchFamily="34" charset="0"/>
              <a:ea typeface="+mn-ea"/>
              <a:cs typeface="+mn-cs"/>
            </a:defRPr>
          </a:pPr>
          <a:endParaRPr lang="de-DE"/>
        </a:p>
      </c:txPr>
    </c:title>
    <c:autoTitleDeleted val="0"/>
    <c:plotArea>
      <c:layout>
        <c:manualLayout>
          <c:layoutTarget val="inner"/>
          <c:xMode val="edge"/>
          <c:yMode val="edge"/>
          <c:x val="0.17128394839610728"/>
          <c:y val="0.23964084654281886"/>
          <c:w val="0.52100750830583586"/>
          <c:h val="0.64989715752084398"/>
        </c:manualLayout>
      </c:layout>
      <c:barChart>
        <c:barDir val="col"/>
        <c:grouping val="stacked"/>
        <c:varyColors val="0"/>
        <c:ser>
          <c:idx val="0"/>
          <c:order val="2"/>
          <c:tx>
            <c:strRef>
              <c:f>'Abiturnoten NRW '!$I$4</c:f>
              <c:strCache>
                <c:ptCount val="1"/>
                <c:pt idx="0">
                  <c:v>Abiturienten</c:v>
                </c:pt>
              </c:strCache>
            </c:strRef>
          </c:tx>
          <c:spPr>
            <a:solidFill>
              <a:schemeClr val="accent1"/>
            </a:solidFill>
            <a:ln>
              <a:noFill/>
            </a:ln>
            <a:effectLst>
              <a:outerShdw sx="1000" sy="1000" algn="ctr" rotWithShape="0">
                <a:srgbClr val="000000">
                  <a:alpha val="0"/>
                </a:srgbClr>
              </a:outerShdw>
            </a:effectLst>
          </c:spPr>
          <c:invertIfNegative val="0"/>
          <c:val>
            <c:numRef>
              <c:f>'Abiturnoten NRW '!$M$4:$R$4</c:f>
              <c:numCache>
                <c:formatCode>#,##0</c:formatCode>
                <c:ptCount val="6"/>
                <c:pt idx="0">
                  <c:v>76318</c:v>
                </c:pt>
                <c:pt idx="1">
                  <c:v>77104</c:v>
                </c:pt>
                <c:pt idx="2">
                  <c:v>76907</c:v>
                </c:pt>
                <c:pt idx="3">
                  <c:v>73484</c:v>
                </c:pt>
                <c:pt idx="4">
                  <c:v>72601</c:v>
                </c:pt>
                <c:pt idx="5" formatCode="General">
                  <c:v>72348</c:v>
                </c:pt>
              </c:numCache>
            </c:numRef>
          </c:val>
          <c:extLst>
            <c:ext xmlns:c16="http://schemas.microsoft.com/office/drawing/2014/chart" uri="{C3380CC4-5D6E-409C-BE32-E72D297353CC}">
              <c16:uniqueId val="{00000000-76BE-4F39-BD89-8EF7062BDABD}"/>
            </c:ext>
          </c:extLst>
        </c:ser>
        <c:ser>
          <c:idx val="1"/>
          <c:order val="3"/>
          <c:tx>
            <c:strRef>
              <c:f>'Abiturnoten NRW '!$I$7</c:f>
              <c:strCache>
                <c:ptCount val="1"/>
                <c:pt idx="0">
                  <c:v>LK Sport in % der Abiturienten</c:v>
                </c:pt>
              </c:strCache>
            </c:strRef>
          </c:tx>
          <c:spPr>
            <a:solidFill>
              <a:schemeClr val="accent2"/>
            </a:solidFill>
            <a:ln>
              <a:noFill/>
            </a:ln>
            <a:effectLst/>
          </c:spPr>
          <c:invertIfNegative val="0"/>
          <c:dLbls>
            <c:dLbl>
              <c:idx val="0"/>
              <c:layout>
                <c:manualLayout>
                  <c:x val="-2.1540118470651588E-3"/>
                  <c:y val="-7.191289393911419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BE-4F39-BD89-8EF7062BDABD}"/>
                </c:ext>
              </c:extLst>
            </c:dLbl>
            <c:dLbl>
              <c:idx val="1"/>
              <c:layout>
                <c:manualLayout>
                  <c:x val="-2.1540118470651588E-3"/>
                  <c:y val="-6.43478809922199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6BE-4F39-BD89-8EF7062BDABD}"/>
                </c:ext>
              </c:extLst>
            </c:dLbl>
            <c:dLbl>
              <c:idx val="2"/>
              <c:layout>
                <c:manualLayout>
                  <c:x val="-2.1540118470651588E-3"/>
                  <c:y val="-6.43493701679968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6BE-4F39-BD89-8EF7062BDABD}"/>
                </c:ext>
              </c:extLst>
            </c:dLbl>
            <c:dLbl>
              <c:idx val="3"/>
              <c:layout>
                <c:manualLayout>
                  <c:x val="0"/>
                  <c:y val="-9.46103154610399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6BE-4F39-BD89-8EF7062BDABD}"/>
                </c:ext>
              </c:extLst>
            </c:dLbl>
            <c:dLbl>
              <c:idx val="4"/>
              <c:layout>
                <c:manualLayout>
                  <c:x val="2.1540118470651588E-3"/>
                  <c:y val="-0.1021774132540218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6BE-4F39-BD89-8EF7062BDABD}"/>
                </c:ext>
              </c:extLst>
            </c:dLbl>
            <c:dLbl>
              <c:idx val="5"/>
              <c:layout>
                <c:manualLayout>
                  <c:x val="-4.3080236941303177E-3"/>
                  <c:y val="-0.1021771154188664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6BE-4F39-BD89-8EF7062BDABD}"/>
                </c:ext>
              </c:extLst>
            </c:dLbl>
            <c:numFmt formatCode="#,##0.0" sourceLinked="0"/>
            <c:spPr>
              <a:solidFill>
                <a:srgbClr val="C00000"/>
              </a:soli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'Abiturnoten NRW '!$M$7:$R$7</c:f>
              <c:numCache>
                <c:formatCode>0.0</c:formatCode>
                <c:ptCount val="6"/>
                <c:pt idx="0">
                  <c:v>3.6059645168898555</c:v>
                </c:pt>
                <c:pt idx="1">
                  <c:v>3.6210832122847063</c:v>
                </c:pt>
                <c:pt idx="2">
                  <c:v>3.8904130963371344</c:v>
                </c:pt>
                <c:pt idx="3">
                  <c:v>4.0893255674704694</c:v>
                </c:pt>
                <c:pt idx="4">
                  <c:v>4.5481467197421521</c:v>
                </c:pt>
                <c:pt idx="5">
                  <c:v>4.4728257864764744</c:v>
                </c:pt>
              </c:numCache>
            </c:numRef>
          </c:val>
          <c:extLst>
            <c:ext xmlns:c16="http://schemas.microsoft.com/office/drawing/2014/chart" uri="{C3380CC4-5D6E-409C-BE32-E72D297353CC}">
              <c16:uniqueId val="{00000007-76BE-4F39-BD89-8EF7062BDABD}"/>
            </c:ext>
          </c:extLst>
        </c:ser>
        <c:dLbls>
          <c:showLegendKey val="0"/>
          <c:showVal val="0"/>
          <c:showCatName val="0"/>
          <c:showSerName val="0"/>
          <c:showPercent val="0"/>
          <c:showBubbleSize val="0"/>
        </c:dLbls>
        <c:gapWidth val="150"/>
        <c:overlap val="80"/>
        <c:axId val="1043176256"/>
        <c:axId val="1606795488"/>
      </c:barChart>
      <c:lineChart>
        <c:grouping val="standard"/>
        <c:varyColors val="0"/>
        <c:ser>
          <c:idx val="3"/>
          <c:order val="0"/>
          <c:tx>
            <c:strRef>
              <c:f>'Abiturnoten NRW '!$I$12</c:f>
              <c:strCache>
                <c:ptCount val="1"/>
                <c:pt idx="0">
                  <c:v>LK Sp männlich in %</c:v>
                </c:pt>
              </c:strCache>
            </c:strRef>
          </c:tx>
          <c:spPr>
            <a:ln w="25400" cap="rnd">
              <a:noFill/>
              <a:round/>
            </a:ln>
            <a:effectLst/>
          </c:spPr>
          <c:marker>
            <c:symbol val="square"/>
            <c:size val="9"/>
            <c:spPr>
              <a:solidFill>
                <a:schemeClr val="bg1">
                  <a:lumMod val="85000"/>
                </a:schemeClr>
              </a:solidFill>
              <a:ln w="38100">
                <a:noFill/>
              </a:ln>
              <a:effectLst/>
            </c:spPr>
          </c:marker>
          <c:dPt>
            <c:idx val="0"/>
            <c:marker>
              <c:symbol val="square"/>
              <c:size val="9"/>
              <c:spPr>
                <a:solidFill>
                  <a:schemeClr val="bg1">
                    <a:lumMod val="85000"/>
                  </a:schemeClr>
                </a:solidFill>
                <a:ln w="38100">
                  <a:noFill/>
                </a:ln>
                <a:effectLst>
                  <a:outerShdw blurRad="50800" dist="50800" dir="5400000" algn="ctr" rotWithShape="0">
                    <a:schemeClr val="bg1">
                      <a:lumMod val="65000"/>
                    </a:schemeClr>
                  </a:outerShdw>
                </a:effectLst>
              </c:spPr>
            </c:marker>
            <c:bubble3D val="0"/>
            <c:spPr>
              <a:ln w="25400" cap="rnd">
                <a:noFill/>
                <a:round/>
              </a:ln>
              <a:effectLst>
                <a:outerShdw blurRad="50800" dist="50800" dir="5400000" algn="ctr" rotWithShape="0">
                  <a:schemeClr val="bg1">
                    <a:lumMod val="65000"/>
                  </a:schemeClr>
                </a:outerShdw>
              </a:effectLst>
            </c:spPr>
            <c:extLst>
              <c:ext xmlns:c16="http://schemas.microsoft.com/office/drawing/2014/chart" uri="{C3380CC4-5D6E-409C-BE32-E72D297353CC}">
                <c16:uniqueId val="{00000009-76BE-4F39-BD89-8EF7062BDABD}"/>
              </c:ext>
            </c:extLst>
          </c:dPt>
          <c:dLbls>
            <c:spPr>
              <a:solidFill>
                <a:schemeClr val="bg1">
                  <a:lumMod val="65000"/>
                </a:schemeClr>
              </a:solidFill>
              <a:ln w="41275">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Narrow" panose="020B0606020202030204" pitchFamily="34" charset="0"/>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'Abiturnoten NRW '!$M$2:$R$2</c:f>
              <c:numCache>
                <c:formatCode>General</c:formatCode>
                <c:ptCount val="6"/>
                <c:pt idx="0">
                  <c:v>2014</c:v>
                </c:pt>
                <c:pt idx="1">
                  <c:v>2015</c:v>
                </c:pt>
                <c:pt idx="2">
                  <c:v>2016</c:v>
                </c:pt>
                <c:pt idx="3">
                  <c:v>2017</c:v>
                </c:pt>
                <c:pt idx="4">
                  <c:v>2018</c:v>
                </c:pt>
                <c:pt idx="5">
                  <c:v>2019</c:v>
                </c:pt>
              </c:numCache>
            </c:numRef>
          </c:cat>
          <c:val>
            <c:numRef>
              <c:f>'Abiturnoten NRW '!$M$12:$R$12</c:f>
              <c:numCache>
                <c:formatCode>0</c:formatCode>
                <c:ptCount val="6"/>
                <c:pt idx="0">
                  <c:v>73.001453488372093</c:v>
                </c:pt>
                <c:pt idx="1">
                  <c:v>71.991404011461313</c:v>
                </c:pt>
                <c:pt idx="2">
                  <c:v>70.98930481283422</c:v>
                </c:pt>
                <c:pt idx="3">
                  <c:v>70.016638935108162</c:v>
                </c:pt>
                <c:pt idx="4">
                  <c:v>69.987886129618417</c:v>
                </c:pt>
                <c:pt idx="5" formatCode="General">
                  <c:v>70</c:v>
                </c:pt>
              </c:numCache>
            </c:numRef>
          </c:val>
          <c:smooth val="0"/>
          <c:extLst>
            <c:ext xmlns:c16="http://schemas.microsoft.com/office/drawing/2014/chart" uri="{C3380CC4-5D6E-409C-BE32-E72D297353CC}">
              <c16:uniqueId val="{0000000A-76BE-4F39-BD89-8EF7062BDABD}"/>
            </c:ext>
          </c:extLst>
        </c:ser>
        <c:ser>
          <c:idx val="4"/>
          <c:order val="1"/>
          <c:tx>
            <c:strRef>
              <c:f>'Abiturnoten NRW '!$I$13</c:f>
              <c:strCache>
                <c:ptCount val="1"/>
                <c:pt idx="0">
                  <c:v>LK Sp weiblich in %</c:v>
                </c:pt>
              </c:strCache>
            </c:strRef>
          </c:tx>
          <c:spPr>
            <a:ln w="28575" cap="rnd">
              <a:noFill/>
              <a:round/>
            </a:ln>
            <a:effectLst/>
          </c:spPr>
          <c:marker>
            <c:symbol val="square"/>
            <c:size val="17"/>
            <c:spPr>
              <a:solidFill>
                <a:schemeClr val="bg1">
                  <a:lumMod val="65000"/>
                </a:schemeClr>
              </a:solidFill>
              <a:ln w="25400">
                <a:noFill/>
              </a:ln>
              <a:effectLst/>
            </c:spPr>
          </c:marker>
          <c:dLbls>
            <c:spPr>
              <a:solidFill>
                <a:schemeClr val="bg1">
                  <a:lumMod val="5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Narrow" panose="020B0606020202030204" pitchFamily="34" charset="0"/>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'Abiturnoten NRW '!$M$2:$R$2</c:f>
              <c:numCache>
                <c:formatCode>General</c:formatCode>
                <c:ptCount val="6"/>
                <c:pt idx="0">
                  <c:v>2014</c:v>
                </c:pt>
                <c:pt idx="1">
                  <c:v>2015</c:v>
                </c:pt>
                <c:pt idx="2">
                  <c:v>2016</c:v>
                </c:pt>
                <c:pt idx="3">
                  <c:v>2017</c:v>
                </c:pt>
                <c:pt idx="4">
                  <c:v>2018</c:v>
                </c:pt>
                <c:pt idx="5">
                  <c:v>2019</c:v>
                </c:pt>
              </c:numCache>
            </c:numRef>
          </c:cat>
          <c:val>
            <c:numRef>
              <c:f>'Abiturnoten NRW '!$M$13:$R$13</c:f>
              <c:numCache>
                <c:formatCode>0</c:formatCode>
                <c:ptCount val="6"/>
                <c:pt idx="0">
                  <c:v>26.998546511627907</c:v>
                </c:pt>
                <c:pt idx="1">
                  <c:v>28.00859598853868</c:v>
                </c:pt>
                <c:pt idx="2">
                  <c:v>29.010695187165776</c:v>
                </c:pt>
                <c:pt idx="3">
                  <c:v>29.983361064891845</c:v>
                </c:pt>
                <c:pt idx="4">
                  <c:v>30.012113870381583</c:v>
                </c:pt>
                <c:pt idx="5" formatCode="General">
                  <c:v>30</c:v>
                </c:pt>
              </c:numCache>
            </c:numRef>
          </c:val>
          <c:smooth val="0"/>
          <c:extLst>
            <c:ext xmlns:c16="http://schemas.microsoft.com/office/drawing/2014/chart" uri="{C3380CC4-5D6E-409C-BE32-E72D297353CC}">
              <c16:uniqueId val="{0000000B-76BE-4F39-BD89-8EF7062BDABD}"/>
            </c:ext>
          </c:extLst>
        </c:ser>
        <c:dLbls>
          <c:showLegendKey val="0"/>
          <c:showVal val="0"/>
          <c:showCatName val="0"/>
          <c:showSerName val="0"/>
          <c:showPercent val="0"/>
          <c:showBubbleSize val="0"/>
        </c:dLbls>
        <c:marker val="1"/>
        <c:smooth val="0"/>
        <c:axId val="1204077951"/>
        <c:axId val="1233104911"/>
      </c:lineChart>
      <c:catAx>
        <c:axId val="1204077951"/>
        <c:scaling>
          <c:orientation val="minMax"/>
        </c:scaling>
        <c:delete val="0"/>
        <c:axPos val="b"/>
        <c:numFmt formatCode="General" sourceLinked="1"/>
        <c:majorTickMark val="out"/>
        <c:minorTickMark val="none"/>
        <c:tickLblPos val="nextTo"/>
        <c:spPr>
          <a:noFill/>
          <a:ln w="9525" cap="flat" cmpd="sng" algn="ctr">
            <a:solidFill>
              <a:schemeClr val="bg1"/>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233104911"/>
        <c:crosses val="autoZero"/>
        <c:auto val="1"/>
        <c:lblAlgn val="ctr"/>
        <c:lblOffset val="100"/>
        <c:noMultiLvlLbl val="0"/>
      </c:catAx>
      <c:valAx>
        <c:axId val="1233104911"/>
        <c:scaling>
          <c:orientation val="minMax"/>
          <c:max val="9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en-US" sz="1200" b="1">
                    <a:latin typeface="Arial Narrow" panose="020B0606020202030204" pitchFamily="34" charset="0"/>
                  </a:rPr>
                  <a:t>Abiturienten gesamt  </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0" sourceLinked="0"/>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04077951"/>
        <c:crosses val="autoZero"/>
        <c:crossBetween val="between"/>
      </c:valAx>
      <c:valAx>
        <c:axId val="1606795488"/>
        <c:scaling>
          <c:orientation val="minMax"/>
          <c:max val="80000"/>
          <c:min val="10000"/>
        </c:scaling>
        <c:delete val="0"/>
        <c:axPos val="r"/>
        <c:numFmt formatCode="#,##0" sourceLinked="1"/>
        <c:majorTickMark val="out"/>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43176256"/>
        <c:crosses val="max"/>
        <c:crossBetween val="between"/>
      </c:valAx>
      <c:catAx>
        <c:axId val="1043176256"/>
        <c:scaling>
          <c:orientation val="minMax"/>
        </c:scaling>
        <c:delete val="0"/>
        <c:axPos val="t"/>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06795488"/>
        <c:crosses val="max"/>
        <c:auto val="1"/>
        <c:lblAlgn val="ctr"/>
        <c:lblOffset val="100"/>
        <c:noMultiLvlLbl val="0"/>
      </c:catAx>
      <c:spPr>
        <a:solidFill>
          <a:schemeClr val="bg1">
            <a:alpha val="0"/>
          </a:schemeClr>
        </a:solidFill>
        <a:ln>
          <a:noFill/>
        </a:ln>
        <a:effectLst>
          <a:outerShdw blurRad="50800" dist="127000" dir="5400000" algn="ctr" rotWithShape="0">
            <a:srgbClr val="000000">
              <a:alpha val="43137"/>
            </a:srgbClr>
          </a:outerShdw>
        </a:effectLst>
      </c:spPr>
    </c:plotArea>
    <c:legend>
      <c:legendPos val="r"/>
      <c:layout>
        <c:manualLayout>
          <c:xMode val="edge"/>
          <c:yMode val="edge"/>
          <c:x val="0.70494085338666612"/>
          <c:y val="0.29175603791365839"/>
          <c:w val="0.27846163262470081"/>
          <c:h val="0.52471755570613021"/>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Reversed" id="22">
  <a:schemeClr val="accent2"/>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Reversed" id="25">
  <a:schemeClr val="accent5"/>
</cs:colorStyle>
</file>

<file path=xl/charts/colors13.xml><?xml version="1.0" encoding="utf-8"?>
<cs:colorStyle xmlns:cs="http://schemas.microsoft.com/office/drawing/2012/chartStyle" xmlns:a="http://schemas.openxmlformats.org/drawingml/2006/main" meth="withinLinearReversed" id="21">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chart" Target="../charts/chart13.xml"/><Relationship Id="rId4"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209550</xdr:rowOff>
    </xdr:from>
    <xdr:to>
      <xdr:col>2</xdr:col>
      <xdr:colOff>495654</xdr:colOff>
      <xdr:row>4</xdr:row>
      <xdr:rowOff>57308</xdr:rowOff>
    </xdr:to>
    <xdr:pic>
      <xdr:nvPicPr>
        <xdr:cNvPr id="2" name="Grafik 1">
          <a:extLst>
            <a:ext uri="{FF2B5EF4-FFF2-40B4-BE49-F238E27FC236}">
              <a16:creationId xmlns:a16="http://schemas.microsoft.com/office/drawing/2014/main" id="{3D186120-04DC-4E0B-9E65-FEB864EE945B}"/>
            </a:ext>
          </a:extLst>
        </xdr:cNvPr>
        <xdr:cNvPicPr>
          <a:picLocks noChangeAspect="1"/>
        </xdr:cNvPicPr>
      </xdr:nvPicPr>
      <xdr:blipFill>
        <a:blip xmlns:r="http://schemas.openxmlformats.org/officeDocument/2006/relationships" r:embed="rId1"/>
        <a:stretch>
          <a:fillRect/>
        </a:stretch>
      </xdr:blipFill>
      <xdr:spPr>
        <a:xfrm>
          <a:off x="228600" y="209550"/>
          <a:ext cx="2534004" cy="113363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428625</xdr:colOff>
      <xdr:row>16</xdr:row>
      <xdr:rowOff>0</xdr:rowOff>
    </xdr:to>
    <xdr:graphicFrame macro="">
      <xdr:nvGraphicFramePr>
        <xdr:cNvPr id="11" name="Diagramm 10">
          <a:extLst>
            <a:ext uri="{FF2B5EF4-FFF2-40B4-BE49-F238E27FC236}">
              <a16:creationId xmlns:a16="http://schemas.microsoft.com/office/drawing/2014/main" id="{3189849E-556B-46B8-A8F1-963B015439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xdr:row>
      <xdr:rowOff>0</xdr:rowOff>
    </xdr:from>
    <xdr:to>
      <xdr:col>6</xdr:col>
      <xdr:colOff>438150</xdr:colOff>
      <xdr:row>34</xdr:row>
      <xdr:rowOff>38101</xdr:rowOff>
    </xdr:to>
    <xdr:graphicFrame macro="">
      <xdr:nvGraphicFramePr>
        <xdr:cNvPr id="15" name="Diagramm 14">
          <a:extLst>
            <a:ext uri="{FF2B5EF4-FFF2-40B4-BE49-F238E27FC236}">
              <a16:creationId xmlns:a16="http://schemas.microsoft.com/office/drawing/2014/main" id="{F572D26F-79A1-4105-8112-68E51F5D31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190499</xdr:rowOff>
    </xdr:from>
    <xdr:to>
      <xdr:col>8</xdr:col>
      <xdr:colOff>342900</xdr:colOff>
      <xdr:row>52</xdr:row>
      <xdr:rowOff>28574</xdr:rowOff>
    </xdr:to>
    <xdr:graphicFrame macro="">
      <xdr:nvGraphicFramePr>
        <xdr:cNvPr id="16" name="Diagramm 15">
          <a:extLst>
            <a:ext uri="{FF2B5EF4-FFF2-40B4-BE49-F238E27FC236}">
              <a16:creationId xmlns:a16="http://schemas.microsoft.com/office/drawing/2014/main" id="{07FD3B76-130A-4C42-929B-2A0909BADA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58</xdr:row>
      <xdr:rowOff>0</xdr:rowOff>
    </xdr:from>
    <xdr:to>
      <xdr:col>8</xdr:col>
      <xdr:colOff>323851</xdr:colOff>
      <xdr:row>76</xdr:row>
      <xdr:rowOff>38100</xdr:rowOff>
    </xdr:to>
    <xdr:graphicFrame macro="">
      <xdr:nvGraphicFramePr>
        <xdr:cNvPr id="18" name="Diagramm 17">
          <a:extLst>
            <a:ext uri="{FF2B5EF4-FFF2-40B4-BE49-F238E27FC236}">
              <a16:creationId xmlns:a16="http://schemas.microsoft.com/office/drawing/2014/main" id="{3637C49F-87BB-43AD-80CF-F391094412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editAs="oneCell">
    <xdr:from>
      <xdr:col>1</xdr:col>
      <xdr:colOff>238125</xdr:colOff>
      <xdr:row>61</xdr:row>
      <xdr:rowOff>180975</xdr:rowOff>
    </xdr:from>
    <xdr:to>
      <xdr:col>7</xdr:col>
      <xdr:colOff>133350</xdr:colOff>
      <xdr:row>61</xdr:row>
      <xdr:rowOff>188962</xdr:rowOff>
    </xdr:to>
    <xdr:cxnSp macro="">
      <xdr:nvCxnSpPr>
        <xdr:cNvPr id="19" name="Gerader Verbinder 18">
          <a:extLst>
            <a:ext uri="{FF2B5EF4-FFF2-40B4-BE49-F238E27FC236}">
              <a16:creationId xmlns:a16="http://schemas.microsoft.com/office/drawing/2014/main" id="{B52D94AF-0A31-4C3C-B9FC-50E42E23FF0B}"/>
            </a:ext>
          </a:extLst>
        </xdr:cNvPr>
        <xdr:cNvCxnSpPr/>
      </xdr:nvCxnSpPr>
      <xdr:spPr>
        <a:xfrm>
          <a:off x="1000125" y="12458700"/>
          <a:ext cx="4467225" cy="7987"/>
        </a:xfrm>
        <a:prstGeom prst="line">
          <a:avLst/>
        </a:prstGeom>
        <a:ln w="15875">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7</xdr:col>
      <xdr:colOff>200025</xdr:colOff>
      <xdr:row>60</xdr:row>
      <xdr:rowOff>190500</xdr:rowOff>
    </xdr:from>
    <xdr:to>
      <xdr:col>8</xdr:col>
      <xdr:colOff>219075</xdr:colOff>
      <xdr:row>62</xdr:row>
      <xdr:rowOff>66675</xdr:rowOff>
    </xdr:to>
    <xdr:sp macro="" textlink="">
      <xdr:nvSpPr>
        <xdr:cNvPr id="21" name="Textfeld 20">
          <a:extLst>
            <a:ext uri="{FF2B5EF4-FFF2-40B4-BE49-F238E27FC236}">
              <a16:creationId xmlns:a16="http://schemas.microsoft.com/office/drawing/2014/main" id="{278C674F-74D9-4C9E-872C-3D407BF16BD9}"/>
            </a:ext>
          </a:extLst>
        </xdr:cNvPr>
        <xdr:cNvSpPr txBox="1"/>
      </xdr:nvSpPr>
      <xdr:spPr>
        <a:xfrm>
          <a:off x="5534025" y="12334875"/>
          <a:ext cx="78105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a:latin typeface="Arial Narrow" panose="020B0606020202030204" pitchFamily="34" charset="0"/>
            </a:rPr>
            <a:t>gut</a:t>
          </a:r>
        </a:p>
      </xdr:txBody>
    </xdr:sp>
    <xdr:clientData/>
  </xdr:twoCellAnchor>
  <xdr:twoCellAnchor>
    <xdr:from>
      <xdr:col>0</xdr:col>
      <xdr:colOff>0</xdr:colOff>
      <xdr:row>78</xdr:row>
      <xdr:rowOff>0</xdr:rowOff>
    </xdr:from>
    <xdr:to>
      <xdr:col>8</xdr:col>
      <xdr:colOff>304800</xdr:colOff>
      <xdr:row>98</xdr:row>
      <xdr:rowOff>0</xdr:rowOff>
    </xdr:to>
    <xdr:graphicFrame macro="">
      <xdr:nvGraphicFramePr>
        <xdr:cNvPr id="22" name="Diagramm 21">
          <a:extLst>
            <a:ext uri="{FF2B5EF4-FFF2-40B4-BE49-F238E27FC236}">
              <a16:creationId xmlns:a16="http://schemas.microsoft.com/office/drawing/2014/main" id="{82CE7833-34AC-4AE5-A623-D66FE5F645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0.14501</cdr:x>
      <cdr:y>0.36979</cdr:y>
    </cdr:from>
    <cdr:to>
      <cdr:x>0.83576</cdr:x>
      <cdr:y>0.3707</cdr:y>
    </cdr:to>
    <cdr:cxnSp macro="">
      <cdr:nvCxnSpPr>
        <cdr:cNvPr id="6" name="Gerader Verbinder 5">
          <a:extLst xmlns:a="http://schemas.openxmlformats.org/drawingml/2006/main">
            <a:ext uri="{FF2B5EF4-FFF2-40B4-BE49-F238E27FC236}">
              <a16:creationId xmlns:a16="http://schemas.microsoft.com/office/drawing/2014/main" id="{D98559CE-6773-48F9-853A-2E6B7D87883B}"/>
            </a:ext>
          </a:extLst>
        </cdr:cNvPr>
        <cdr:cNvCxnSpPr/>
      </cdr:nvCxnSpPr>
      <cdr:spPr>
        <a:xfrm xmlns:a="http://schemas.openxmlformats.org/drawingml/2006/main">
          <a:off x="950257" y="1178193"/>
          <a:ext cx="4526619" cy="2907"/>
        </a:xfrm>
        <a:prstGeom xmlns:a="http://schemas.openxmlformats.org/drawingml/2006/main" prst="line">
          <a:avLst/>
        </a:prstGeom>
        <a:ln xmlns:a="http://schemas.openxmlformats.org/drawingml/2006/main" w="15875">
          <a:headEnd type="triangle"/>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0.17365</cdr:x>
      <cdr:y>0.56539</cdr:y>
    </cdr:from>
    <cdr:to>
      <cdr:x>0.88634</cdr:x>
      <cdr:y>0.58622</cdr:y>
    </cdr:to>
    <cdr:cxnSp macro="">
      <cdr:nvCxnSpPr>
        <cdr:cNvPr id="3" name="Gerader Verbinder 2">
          <a:extLst xmlns:a="http://schemas.openxmlformats.org/drawingml/2006/main">
            <a:ext uri="{FF2B5EF4-FFF2-40B4-BE49-F238E27FC236}">
              <a16:creationId xmlns:a16="http://schemas.microsoft.com/office/drawing/2014/main" id="{736E2834-0EFC-4CCD-B45D-DC1C7FEA5C43}"/>
            </a:ext>
          </a:extLst>
        </cdr:cNvPr>
        <cdr:cNvCxnSpPr/>
      </cdr:nvCxnSpPr>
      <cdr:spPr>
        <a:xfrm xmlns:a="http://schemas.openxmlformats.org/drawingml/2006/main" flipV="1">
          <a:off x="954366" y="1801392"/>
          <a:ext cx="3916873" cy="66376"/>
        </a:xfrm>
        <a:prstGeom xmlns:a="http://schemas.openxmlformats.org/drawingml/2006/main" prst="line">
          <a:avLst/>
        </a:prstGeom>
        <a:ln xmlns:a="http://schemas.openxmlformats.org/drawingml/2006/main">
          <a:noFill/>
        </a:ln>
      </cdr:spPr>
      <cdr:style>
        <a:lnRef xmlns:a="http://schemas.openxmlformats.org/drawingml/2006/main" idx="1">
          <a:schemeClr val="accent4"/>
        </a:lnRef>
        <a:fillRef xmlns:a="http://schemas.openxmlformats.org/drawingml/2006/main" idx="0">
          <a:schemeClr val="accent4"/>
        </a:fillRef>
        <a:effectRef xmlns:a="http://schemas.openxmlformats.org/drawingml/2006/main" idx="0">
          <a:schemeClr val="accent4"/>
        </a:effectRef>
        <a:fontRef xmlns:a="http://schemas.openxmlformats.org/drawingml/2006/main" idx="minor">
          <a:schemeClr val="tx1"/>
        </a:fontRef>
      </cdr:style>
    </cdr:cxnSp>
  </cdr:relSizeAnchor>
  <cdr:relSizeAnchor xmlns:cdr="http://schemas.openxmlformats.org/drawingml/2006/chartDrawing">
    <cdr:from>
      <cdr:x>0.85015</cdr:x>
      <cdr:y>0.3207</cdr:y>
    </cdr:from>
    <cdr:to>
      <cdr:x>1</cdr:x>
      <cdr:y>0.41445</cdr:y>
    </cdr:to>
    <cdr:sp macro="" textlink="">
      <cdr:nvSpPr>
        <cdr:cNvPr id="15" name="Textfeld 14">
          <a:extLst xmlns:a="http://schemas.openxmlformats.org/drawingml/2006/main">
            <a:ext uri="{FF2B5EF4-FFF2-40B4-BE49-F238E27FC236}">
              <a16:creationId xmlns:a16="http://schemas.microsoft.com/office/drawing/2014/main" id="{092EFAD4-AB33-4026-BAB2-CFE93FA6DA68}"/>
            </a:ext>
          </a:extLst>
        </cdr:cNvPr>
        <cdr:cNvSpPr txBox="1"/>
      </cdr:nvSpPr>
      <cdr:spPr>
        <a:xfrm xmlns:a="http://schemas.openxmlformats.org/drawingml/2006/main">
          <a:off x="5457825" y="1099679"/>
          <a:ext cx="962025" cy="321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200">
              <a:latin typeface="Arial Narrow" panose="020B0606020202030204" pitchFamily="34" charset="0"/>
            </a:rPr>
            <a:t>befriedigend</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95251</xdr:colOff>
      <xdr:row>93</xdr:row>
      <xdr:rowOff>0</xdr:rowOff>
    </xdr:from>
    <xdr:to>
      <xdr:col>14</xdr:col>
      <xdr:colOff>66675</xdr:colOff>
      <xdr:row>113</xdr:row>
      <xdr:rowOff>114300</xdr:rowOff>
    </xdr:to>
    <xdr:graphicFrame macro="">
      <xdr:nvGraphicFramePr>
        <xdr:cNvPr id="3" name="Diagramm 2">
          <a:extLst>
            <a:ext uri="{FF2B5EF4-FFF2-40B4-BE49-F238E27FC236}">
              <a16:creationId xmlns:a16="http://schemas.microsoft.com/office/drawing/2014/main" id="{D8FBBFDF-726A-4EDD-86B6-EA8947E892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116</xdr:row>
      <xdr:rowOff>0</xdr:rowOff>
    </xdr:from>
    <xdr:to>
      <xdr:col>10</xdr:col>
      <xdr:colOff>133350</xdr:colOff>
      <xdr:row>131</xdr:row>
      <xdr:rowOff>142875</xdr:rowOff>
    </xdr:to>
    <xdr:graphicFrame macro="">
      <xdr:nvGraphicFramePr>
        <xdr:cNvPr id="5" name="Diagramm 4">
          <a:extLst>
            <a:ext uri="{FF2B5EF4-FFF2-40B4-BE49-F238E27FC236}">
              <a16:creationId xmlns:a16="http://schemas.microsoft.com/office/drawing/2014/main" id="{4452C1A9-28D4-4E2A-9030-710613A95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45</xdr:row>
      <xdr:rowOff>9525</xdr:rowOff>
    </xdr:from>
    <xdr:to>
      <xdr:col>6</xdr:col>
      <xdr:colOff>108000</xdr:colOff>
      <xdr:row>61</xdr:row>
      <xdr:rowOff>49125</xdr:rowOff>
    </xdr:to>
    <xdr:graphicFrame macro="">
      <xdr:nvGraphicFramePr>
        <xdr:cNvPr id="3" name="Diagramm 2">
          <a:extLst>
            <a:ext uri="{FF2B5EF4-FFF2-40B4-BE49-F238E27FC236}">
              <a16:creationId xmlns:a16="http://schemas.microsoft.com/office/drawing/2014/main" id="{EC319202-31FF-4600-A31B-242E530DFF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104774</xdr:colOff>
      <xdr:row>25</xdr:row>
      <xdr:rowOff>138111</xdr:rowOff>
    </xdr:from>
    <xdr:to>
      <xdr:col>14</xdr:col>
      <xdr:colOff>161925</xdr:colOff>
      <xdr:row>43</xdr:row>
      <xdr:rowOff>19050</xdr:rowOff>
    </xdr:to>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533400</xdr:colOff>
      <xdr:row>27</xdr:row>
      <xdr:rowOff>47625</xdr:rowOff>
    </xdr:from>
    <xdr:to>
      <xdr:col>9</xdr:col>
      <xdr:colOff>352425</xdr:colOff>
      <xdr:row>28</xdr:row>
      <xdr:rowOff>133350</xdr:rowOff>
    </xdr:to>
    <xdr:sp macro="" textlink="">
      <xdr:nvSpPr>
        <xdr:cNvPr id="3" name="Textfeld 1">
          <a:extLst>
            <a:ext uri="{FF2B5EF4-FFF2-40B4-BE49-F238E27FC236}">
              <a16:creationId xmlns:a16="http://schemas.microsoft.com/office/drawing/2014/main" id="{00000000-0008-0000-0600-000003000000}"/>
            </a:ext>
          </a:extLst>
        </xdr:cNvPr>
        <xdr:cNvSpPr txBox="1"/>
      </xdr:nvSpPr>
      <xdr:spPr>
        <a:xfrm>
          <a:off x="6629400" y="4286250"/>
          <a:ext cx="581025" cy="2667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1100"/>
            <a:t>-3,8%</a:t>
          </a:r>
        </a:p>
      </xdr:txBody>
    </xdr:sp>
    <xdr:clientData/>
  </xdr:twoCellAnchor>
  <xdr:twoCellAnchor>
    <xdr:from>
      <xdr:col>9</xdr:col>
      <xdr:colOff>466725</xdr:colOff>
      <xdr:row>28</xdr:row>
      <xdr:rowOff>47625</xdr:rowOff>
    </xdr:from>
    <xdr:to>
      <xdr:col>10</xdr:col>
      <xdr:colOff>400050</xdr:colOff>
      <xdr:row>29</xdr:row>
      <xdr:rowOff>152400</xdr:rowOff>
    </xdr:to>
    <xdr:sp macro="" textlink="">
      <xdr:nvSpPr>
        <xdr:cNvPr id="4" name="Textfeld 1">
          <a:extLst>
            <a:ext uri="{FF2B5EF4-FFF2-40B4-BE49-F238E27FC236}">
              <a16:creationId xmlns:a16="http://schemas.microsoft.com/office/drawing/2014/main" id="{00000000-0008-0000-0600-000004000000}"/>
            </a:ext>
          </a:extLst>
        </xdr:cNvPr>
        <xdr:cNvSpPr txBox="1"/>
      </xdr:nvSpPr>
      <xdr:spPr>
        <a:xfrm>
          <a:off x="7324725" y="4467225"/>
          <a:ext cx="695325" cy="2667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1100"/>
            <a:t>+30,3%</a:t>
          </a:r>
        </a:p>
      </xdr:txBody>
    </xdr:sp>
    <xdr:clientData/>
  </xdr:twoCellAnchor>
  <xdr:twoCellAnchor>
    <xdr:from>
      <xdr:col>10</xdr:col>
      <xdr:colOff>352425</xdr:colOff>
      <xdr:row>35</xdr:row>
      <xdr:rowOff>76200</xdr:rowOff>
    </xdr:from>
    <xdr:to>
      <xdr:col>11</xdr:col>
      <xdr:colOff>295275</xdr:colOff>
      <xdr:row>37</xdr:row>
      <xdr:rowOff>19050</xdr:rowOff>
    </xdr:to>
    <xdr:sp macro="" textlink="">
      <xdr:nvSpPr>
        <xdr:cNvPr id="5" name="Textfeld 1">
          <a:extLst>
            <a:ext uri="{FF2B5EF4-FFF2-40B4-BE49-F238E27FC236}">
              <a16:creationId xmlns:a16="http://schemas.microsoft.com/office/drawing/2014/main" id="{00000000-0008-0000-0600-000005000000}"/>
            </a:ext>
          </a:extLst>
        </xdr:cNvPr>
        <xdr:cNvSpPr txBox="1"/>
      </xdr:nvSpPr>
      <xdr:spPr>
        <a:xfrm>
          <a:off x="7972425" y="5629275"/>
          <a:ext cx="704850" cy="2667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1100"/>
            <a:t>+38,8%</a:t>
          </a:r>
        </a:p>
      </xdr:txBody>
    </xdr:sp>
    <xdr:clientData/>
  </xdr:twoCellAnchor>
  <xdr:twoCellAnchor>
    <xdr:from>
      <xdr:col>11</xdr:col>
      <xdr:colOff>323850</xdr:colOff>
      <xdr:row>37</xdr:row>
      <xdr:rowOff>47625</xdr:rowOff>
    </xdr:from>
    <xdr:to>
      <xdr:col>12</xdr:col>
      <xdr:colOff>142875</xdr:colOff>
      <xdr:row>38</xdr:row>
      <xdr:rowOff>152400</xdr:rowOff>
    </xdr:to>
    <xdr:sp macro="" textlink="">
      <xdr:nvSpPr>
        <xdr:cNvPr id="6" name="Textfeld 1">
          <a:extLst>
            <a:ext uri="{FF2B5EF4-FFF2-40B4-BE49-F238E27FC236}">
              <a16:creationId xmlns:a16="http://schemas.microsoft.com/office/drawing/2014/main" id="{00000000-0008-0000-0600-000006000000}"/>
            </a:ext>
          </a:extLst>
        </xdr:cNvPr>
        <xdr:cNvSpPr txBox="1"/>
      </xdr:nvSpPr>
      <xdr:spPr>
        <a:xfrm>
          <a:off x="8705850" y="5924550"/>
          <a:ext cx="581025" cy="2667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1100"/>
            <a:t>+316%</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cdr:x>
      <cdr:y>0.54887</cdr:y>
    </cdr:from>
    <cdr:to>
      <cdr:x>0.22979</cdr:x>
      <cdr:y>0.6391</cdr:y>
    </cdr:to>
    <cdr:sp macro="" textlink="">
      <cdr:nvSpPr>
        <cdr:cNvPr id="2" name="Textfeld 1">
          <a:extLst xmlns:a="http://schemas.openxmlformats.org/drawingml/2006/main">
            <a:ext uri="{FF2B5EF4-FFF2-40B4-BE49-F238E27FC236}">
              <a16:creationId xmlns:a16="http://schemas.microsoft.com/office/drawing/2014/main" id="{42ACE559-EDDC-46D6-ADE5-CFBB4D0965F1}"/>
            </a:ext>
          </a:extLst>
        </cdr:cNvPr>
        <cdr:cNvSpPr txBox="1"/>
      </cdr:nvSpPr>
      <cdr:spPr>
        <a:xfrm xmlns:a="http://schemas.openxmlformats.org/drawingml/2006/main">
          <a:off x="447682" y="1560555"/>
          <a:ext cx="581037" cy="2565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100"/>
            <a:t>+2,5%</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9</xdr:row>
      <xdr:rowOff>95250</xdr:rowOff>
    </xdr:from>
    <xdr:to>
      <xdr:col>7</xdr:col>
      <xdr:colOff>695325</xdr:colOff>
      <xdr:row>31</xdr:row>
      <xdr:rowOff>76200</xdr:rowOff>
    </xdr:to>
    <xdr:graphicFrame macro="">
      <xdr:nvGraphicFramePr>
        <xdr:cNvPr id="5" name="Diagramm 4">
          <a:extLst>
            <a:ext uri="{FF2B5EF4-FFF2-40B4-BE49-F238E27FC236}">
              <a16:creationId xmlns:a16="http://schemas.microsoft.com/office/drawing/2014/main" id="{6F9078D7-1644-46C0-B06F-5153C095BF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38</xdr:row>
      <xdr:rowOff>0</xdr:rowOff>
    </xdr:from>
    <xdr:to>
      <xdr:col>7</xdr:col>
      <xdr:colOff>695325</xdr:colOff>
      <xdr:row>56</xdr:row>
      <xdr:rowOff>123825</xdr:rowOff>
    </xdr:to>
    <xdr:graphicFrame macro="">
      <xdr:nvGraphicFramePr>
        <xdr:cNvPr id="7" name="Diagramm 6">
          <a:extLst>
            <a:ext uri="{FF2B5EF4-FFF2-40B4-BE49-F238E27FC236}">
              <a16:creationId xmlns:a16="http://schemas.microsoft.com/office/drawing/2014/main" id="{6F154A86-4CC1-4144-8BA1-141A4CC3DC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22</xdr:col>
      <xdr:colOff>19050</xdr:colOff>
      <xdr:row>2</xdr:row>
      <xdr:rowOff>200025</xdr:rowOff>
    </xdr:from>
    <xdr:to>
      <xdr:col>29</xdr:col>
      <xdr:colOff>85720</xdr:colOff>
      <xdr:row>19</xdr:row>
      <xdr:rowOff>128588</xdr:rowOff>
    </xdr:to>
    <xdr:graphicFrame macro="">
      <xdr:nvGraphicFramePr>
        <xdr:cNvPr id="5" name="Diagramm 4">
          <a:extLst>
            <a:ext uri="{FF2B5EF4-FFF2-40B4-BE49-F238E27FC236}">
              <a16:creationId xmlns:a16="http://schemas.microsoft.com/office/drawing/2014/main" id="{5CBFBD4A-C7CD-4138-BDF5-AC84B001D3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19050</xdr:colOff>
      <xdr:row>2</xdr:row>
      <xdr:rowOff>38099</xdr:rowOff>
    </xdr:from>
    <xdr:to>
      <xdr:col>29</xdr:col>
      <xdr:colOff>381000</xdr:colOff>
      <xdr:row>19</xdr:row>
      <xdr:rowOff>190499</xdr:rowOff>
    </xdr:to>
    <xdr:graphicFrame macro="">
      <xdr:nvGraphicFramePr>
        <xdr:cNvPr id="3" name="Diagramm 2">
          <a:extLst>
            <a:ext uri="{FF2B5EF4-FFF2-40B4-BE49-F238E27FC236}">
              <a16:creationId xmlns:a16="http://schemas.microsoft.com/office/drawing/2014/main" id="{8D1B0026-002C-4270-AF3E-87EF2BA1A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0.05978</cdr:x>
      <cdr:y>0.25341</cdr:y>
    </cdr:from>
    <cdr:to>
      <cdr:x>0.97283</cdr:x>
      <cdr:y>0.26252</cdr:y>
    </cdr:to>
    <cdr:cxnSp macro="">
      <cdr:nvCxnSpPr>
        <cdr:cNvPr id="5" name="Gerade Verbindung mit Pfeil 4">
          <a:extLst xmlns:a="http://schemas.openxmlformats.org/drawingml/2006/main">
            <a:ext uri="{FF2B5EF4-FFF2-40B4-BE49-F238E27FC236}">
              <a16:creationId xmlns:a16="http://schemas.microsoft.com/office/drawing/2014/main" id="{9679A6C6-AB02-4A0C-9FE5-84C92EDF0483}"/>
            </a:ext>
          </a:extLst>
        </cdr:cNvPr>
        <cdr:cNvCxnSpPr/>
      </cdr:nvCxnSpPr>
      <cdr:spPr>
        <a:xfrm xmlns:a="http://schemas.openxmlformats.org/drawingml/2006/main" flipH="1">
          <a:off x="314320" y="795338"/>
          <a:ext cx="4800602" cy="28575"/>
        </a:xfrm>
        <a:prstGeom xmlns:a="http://schemas.openxmlformats.org/drawingml/2006/main" prst="straightConnector1">
          <a:avLst/>
        </a:prstGeom>
        <a:ln xmlns:a="http://schemas.openxmlformats.org/drawingml/2006/main" w="12700">
          <a:headEnd type="none"/>
          <a:tailEnd type="triangle" w="lg" len="lg"/>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0.24456</cdr:x>
      <cdr:y>0.20789</cdr:y>
    </cdr:from>
    <cdr:to>
      <cdr:x>0.86413</cdr:x>
      <cdr:y>0.24127</cdr:y>
    </cdr:to>
    <cdr:sp macro="" textlink="">
      <cdr:nvSpPr>
        <cdr:cNvPr id="13" name="Textfeld 12">
          <a:extLst xmlns:a="http://schemas.openxmlformats.org/drawingml/2006/main">
            <a:ext uri="{FF2B5EF4-FFF2-40B4-BE49-F238E27FC236}">
              <a16:creationId xmlns:a16="http://schemas.microsoft.com/office/drawing/2014/main" id="{E1A5AD61-0EB3-450A-8F02-525D449CCD2A}"/>
            </a:ext>
          </a:extLst>
        </cdr:cNvPr>
        <cdr:cNvSpPr txBox="1"/>
      </cdr:nvSpPr>
      <cdr:spPr>
        <a:xfrm xmlns:a="http://schemas.openxmlformats.org/drawingml/2006/main">
          <a:off x="1285870" y="652463"/>
          <a:ext cx="3257550" cy="104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0.31884</cdr:x>
      <cdr:y>0.18361</cdr:y>
    </cdr:from>
    <cdr:to>
      <cdr:x>0.87681</cdr:x>
      <cdr:y>0.25948</cdr:y>
    </cdr:to>
    <cdr:sp macro="" textlink="">
      <cdr:nvSpPr>
        <cdr:cNvPr id="15" name="Textfeld 14">
          <a:extLst xmlns:a="http://schemas.openxmlformats.org/drawingml/2006/main">
            <a:ext uri="{FF2B5EF4-FFF2-40B4-BE49-F238E27FC236}">
              <a16:creationId xmlns:a16="http://schemas.microsoft.com/office/drawing/2014/main" id="{94F35627-A1BD-4373-9B83-529CAA4A5F9F}"/>
            </a:ext>
          </a:extLst>
        </cdr:cNvPr>
        <cdr:cNvSpPr txBox="1"/>
      </cdr:nvSpPr>
      <cdr:spPr>
        <a:xfrm xmlns:a="http://schemas.openxmlformats.org/drawingml/2006/main">
          <a:off x="1676395" y="576263"/>
          <a:ext cx="2933700" cy="2381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100" b="1"/>
            <a:t>Abiturdurchschnitt alle Bundesländer</a:t>
          </a:r>
        </a:p>
      </cdr:txBody>
    </cdr:sp>
  </cdr:relSizeAnchor>
</c:userShapes>
</file>

<file path=xl/drawings/drawing9.xml><?xml version="1.0" encoding="utf-8"?>
<c:userShapes xmlns:c="http://schemas.openxmlformats.org/drawingml/2006/chart">
  <cdr:relSizeAnchor xmlns:cdr="http://schemas.openxmlformats.org/drawingml/2006/chartDrawing">
    <cdr:from>
      <cdr:x>0.05978</cdr:x>
      <cdr:y>0.25341</cdr:y>
    </cdr:from>
    <cdr:to>
      <cdr:x>0.97283</cdr:x>
      <cdr:y>0.26252</cdr:y>
    </cdr:to>
    <cdr:cxnSp macro="">
      <cdr:nvCxnSpPr>
        <cdr:cNvPr id="5" name="Gerade Verbindung mit Pfeil 4">
          <a:extLst xmlns:a="http://schemas.openxmlformats.org/drawingml/2006/main">
            <a:ext uri="{FF2B5EF4-FFF2-40B4-BE49-F238E27FC236}">
              <a16:creationId xmlns:a16="http://schemas.microsoft.com/office/drawing/2014/main" id="{9679A6C6-AB02-4A0C-9FE5-84C92EDF0483}"/>
            </a:ext>
          </a:extLst>
        </cdr:cNvPr>
        <cdr:cNvCxnSpPr/>
      </cdr:nvCxnSpPr>
      <cdr:spPr>
        <a:xfrm xmlns:a="http://schemas.openxmlformats.org/drawingml/2006/main" flipH="1">
          <a:off x="314320" y="795338"/>
          <a:ext cx="4800602" cy="28575"/>
        </a:xfrm>
        <a:prstGeom xmlns:a="http://schemas.openxmlformats.org/drawingml/2006/main" prst="straightConnector1">
          <a:avLst/>
        </a:prstGeom>
        <a:ln xmlns:a="http://schemas.openxmlformats.org/drawingml/2006/main" w="12700">
          <a:headEnd type="none"/>
          <a:tailEnd type="triangle" w="lg" len="lg"/>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0.24456</cdr:x>
      <cdr:y>0.20789</cdr:y>
    </cdr:from>
    <cdr:to>
      <cdr:x>0.86413</cdr:x>
      <cdr:y>0.24127</cdr:y>
    </cdr:to>
    <cdr:sp macro="" textlink="">
      <cdr:nvSpPr>
        <cdr:cNvPr id="13" name="Textfeld 12">
          <a:extLst xmlns:a="http://schemas.openxmlformats.org/drawingml/2006/main">
            <a:ext uri="{FF2B5EF4-FFF2-40B4-BE49-F238E27FC236}">
              <a16:creationId xmlns:a16="http://schemas.microsoft.com/office/drawing/2014/main" id="{E1A5AD61-0EB3-450A-8F02-525D449CCD2A}"/>
            </a:ext>
          </a:extLst>
        </cdr:cNvPr>
        <cdr:cNvSpPr txBox="1"/>
      </cdr:nvSpPr>
      <cdr:spPr>
        <a:xfrm xmlns:a="http://schemas.openxmlformats.org/drawingml/2006/main">
          <a:off x="1285870" y="652463"/>
          <a:ext cx="3257550" cy="104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0.31884</cdr:x>
      <cdr:y>0.18361</cdr:y>
    </cdr:from>
    <cdr:to>
      <cdr:x>0.87681</cdr:x>
      <cdr:y>0.25948</cdr:y>
    </cdr:to>
    <cdr:sp macro="" textlink="">
      <cdr:nvSpPr>
        <cdr:cNvPr id="15" name="Textfeld 14">
          <a:extLst xmlns:a="http://schemas.openxmlformats.org/drawingml/2006/main">
            <a:ext uri="{FF2B5EF4-FFF2-40B4-BE49-F238E27FC236}">
              <a16:creationId xmlns:a16="http://schemas.microsoft.com/office/drawing/2014/main" id="{94F35627-A1BD-4373-9B83-529CAA4A5F9F}"/>
            </a:ext>
          </a:extLst>
        </cdr:cNvPr>
        <cdr:cNvSpPr txBox="1"/>
      </cdr:nvSpPr>
      <cdr:spPr>
        <a:xfrm xmlns:a="http://schemas.openxmlformats.org/drawingml/2006/main">
          <a:off x="1676395" y="576263"/>
          <a:ext cx="2933700" cy="2381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100" b="1"/>
            <a:t>Abiturdurchschnitt alle Bundesländer</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k-pc\hdrive2go\Sportunterricht\LK%20Sport\Abitur\Praxis\Abi%20Bay\notenberechnung_sportkurs_und_sportabitur_g8_version_2016_04_19_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Sportunterricht\LK%20Sport\Lk%20Sport%20im%20Diskurs\Sportabitur%20Evaluation%20einer%20Fachpr&#252;fung\Statistik%20Sch&#252;ler%20und%20Noten%20im%20Abitur\Statistik%20Sch&#252;ler%20Noten%20Sportabitur.xlsx" TargetMode="External"/><Relationship Id="rId1" Type="http://schemas.openxmlformats.org/officeDocument/2006/relationships/externalLinkPath" Target="/Sportunterricht/LK%20Sport/Lk%20Sport%20im%20Diskurs/Sportabitur%20Evaluation%20einer%20Fachpr&#252;fung/Statistik%20Sch&#252;ler%20und%20Noten%20im%20Abitur/Statistik%20Sch&#252;ler%20Noten%20Sportabitu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es mich!"/>
      <sheetName val="Spielsportart"/>
      <sheetName val="Gymnastik und Tanz"/>
      <sheetName val="Gerätturnen"/>
      <sheetName val="Leichtathletik"/>
      <sheetName val="Schwimmen"/>
      <sheetName val="Additum"/>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hüler LkSp "/>
      <sheetName val="im LkSp w m"/>
      <sheetName val="Schüler im Vergl der Fächer"/>
      <sheetName val="Abiturnoten Deutschland"/>
      <sheetName val="Abiturnoten in BY NI NW"/>
      <sheetName val="Abiturnoten NRW "/>
      <sheetName val="Schülerquote nach BL"/>
      <sheetName val="Schulen NW mit LKSp 201819"/>
    </sheetNames>
    <sheetDataSet>
      <sheetData sheetId="0"/>
      <sheetData sheetId="1"/>
      <sheetData sheetId="2"/>
      <sheetData sheetId="3"/>
      <sheetData sheetId="4">
        <row r="16">
          <cell r="B16" t="str">
            <v>Bayern</v>
          </cell>
          <cell r="C16"/>
          <cell r="D16"/>
          <cell r="E16" t="str">
            <v>Niedersachsen</v>
          </cell>
          <cell r="F16"/>
          <cell r="G16"/>
          <cell r="H16"/>
          <cell r="I16"/>
          <cell r="J16" t="str">
            <v>Nordrhein-Westfalen</v>
          </cell>
          <cell r="K16"/>
          <cell r="L16"/>
        </row>
        <row r="17">
          <cell r="B17" t="str">
            <v>Abitur</v>
          </cell>
          <cell r="C17" t="str">
            <v>Lks</v>
          </cell>
          <cell r="D17" t="str">
            <v xml:space="preserve">   LkSp</v>
          </cell>
          <cell r="E17"/>
          <cell r="F17" t="str">
            <v>Abitur</v>
          </cell>
          <cell r="G17" t="str">
            <v>Lks</v>
          </cell>
          <cell r="H17" t="str">
            <v xml:space="preserve">   LkSp</v>
          </cell>
          <cell r="I17"/>
          <cell r="J17" t="str">
            <v>Abitur</v>
          </cell>
          <cell r="K17" t="str">
            <v>Lks</v>
          </cell>
          <cell r="L17" t="str">
            <v xml:space="preserve">    LkSp</v>
          </cell>
        </row>
        <row r="18">
          <cell r="A18" t="str">
            <v>MW 2011-2019</v>
          </cell>
          <cell r="B18">
            <v>10</v>
          </cell>
          <cell r="C18">
            <v>10.1</v>
          </cell>
          <cell r="D18">
            <v>10.3</v>
          </cell>
          <cell r="E18"/>
          <cell r="F18">
            <v>9.3000000000000007</v>
          </cell>
          <cell r="G18">
            <v>8.1</v>
          </cell>
          <cell r="H18">
            <v>8.1999999999999993</v>
          </cell>
          <cell r="I18"/>
          <cell r="J18">
            <v>9.6</v>
          </cell>
          <cell r="K18">
            <v>8.8000000000000007</v>
          </cell>
          <cell r="L18">
            <v>8.9</v>
          </cell>
        </row>
      </sheetData>
      <sheetData sheetId="5"/>
      <sheetData sheetId="6"/>
      <sheetData sheetId="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Leuchteffekt: Rand">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standardsicherung.schulministerium.nrw.de/cms/zentralabitur-gost/ergebnisberichte/" TargetMode="External"/><Relationship Id="rId7" Type="http://schemas.openxmlformats.org/officeDocument/2006/relationships/hyperlink" Target="https://www.kmk.org/dokumentation-statistik/statistik/schulstatistik/abiturnoten.html" TargetMode="External"/><Relationship Id="rId2" Type="http://schemas.openxmlformats.org/officeDocument/2006/relationships/hyperlink" Target="https://www.kmk.org/fileadmin/Dateien/veroeffentlichungen_beschluesse/1989/1989_12_01-EPA-Sport.pdf" TargetMode="External"/><Relationship Id="rId1" Type="http://schemas.openxmlformats.org/officeDocument/2006/relationships/hyperlink" Target="https://www.kmk.org/fileadmin/Dateien/veroeffentlichungen_beschluesse/1989/1989_12_01-EPA-Sport.pdf" TargetMode="External"/><Relationship Id="rId6" Type="http://schemas.openxmlformats.org/officeDocument/2006/relationships/hyperlink" Target="https://www.kmk.org/fileadmin/Dateien/veroeffentlichungen_beschluesse/1972/1972_07_07-VB-gymnasiale-Oberstufe-Abiturpruefung.pdf" TargetMode="External"/><Relationship Id="rId5" Type="http://schemas.openxmlformats.org/officeDocument/2006/relationships/hyperlink" Target="https://www.destatis.de/DE/Service/_inhalt.html" TargetMode="External"/><Relationship Id="rId4" Type="http://schemas.openxmlformats.org/officeDocument/2006/relationships/hyperlink" Target="https://www.standardsicherung.schulministerium.nrw.de/cms/upload/abitur-gost/berichte/Zentralabitur-Gymnasiale-Oberstufe-2020.pdf"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www.swr.de/wissen/1000-antworten/autoren/Gabor-Paal,gaborpaal-100.htm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www.schleswig-holstein.de/msb" TargetMode="External"/><Relationship Id="rId3" Type="http://schemas.openxmlformats.org/officeDocument/2006/relationships/hyperlink" Target="mailto:poststelle@bm.rlp.de" TargetMode="External"/><Relationship Id="rId7" Type="http://schemas.openxmlformats.org/officeDocument/2006/relationships/hyperlink" Target="http://www.mb.sachsen-anhalt.de/" TargetMode="External"/><Relationship Id="rId2" Type="http://schemas.openxmlformats.org/officeDocument/2006/relationships/hyperlink" Target="http://www.km.bayern.de/" TargetMode="External"/><Relationship Id="rId1" Type="http://schemas.openxmlformats.org/officeDocument/2006/relationships/hyperlink" Target="http://www.km-bw.de/" TargetMode="External"/><Relationship Id="rId6" Type="http://schemas.openxmlformats.org/officeDocument/2006/relationships/hyperlink" Target="mailto:poststelle@kultus.hessen.de" TargetMode="External"/><Relationship Id="rId5" Type="http://schemas.openxmlformats.org/officeDocument/2006/relationships/hyperlink" Target="http://www.hamburg.de/bsb/" TargetMode="External"/><Relationship Id="rId10" Type="http://schemas.openxmlformats.org/officeDocument/2006/relationships/printerSettings" Target="../printerSettings/printerSettings8.bin"/><Relationship Id="rId4" Type="http://schemas.openxmlformats.org/officeDocument/2006/relationships/hyperlink" Target="http://www.smk.sachsen.de/" TargetMode="External"/><Relationship Id="rId9" Type="http://schemas.openxmlformats.org/officeDocument/2006/relationships/hyperlink" Target="mailto:pressestelle@bimi.landsh.de"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statistik.niedersachsen.de/" TargetMode="External"/><Relationship Id="rId2" Type="http://schemas.openxmlformats.org/officeDocument/2006/relationships/hyperlink" Target="mailto:schulstatistik@statistik.niedersachsen.de" TargetMode="External"/><Relationship Id="rId1" Type="http://schemas.openxmlformats.org/officeDocument/2006/relationships/hyperlink" Target="mailto:bildung@statistik.bremen.de" TargetMode="External"/><Relationship Id="rId6" Type="http://schemas.openxmlformats.org/officeDocument/2006/relationships/printerSettings" Target="../printerSettings/printerSettings9.bin"/><Relationship Id="rId5" Type="http://schemas.openxmlformats.org/officeDocument/2006/relationships/hyperlink" Target="mailto:schulen.statistik@lzd.saarland.de" TargetMode="External"/><Relationship Id="rId4" Type="http://schemas.openxmlformats.org/officeDocument/2006/relationships/hyperlink" Target="mailto:schulstatistik@statistik.bayern.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D76CF-C5CC-48FE-898E-2CE38AFCC3B5}">
  <dimension ref="A1:W19"/>
  <sheetViews>
    <sheetView tabSelected="1" workbookViewId="0">
      <selection activeCell="G27" sqref="G27"/>
    </sheetView>
  </sheetViews>
  <sheetFormatPr baseColWidth="10" defaultRowHeight="27.75"/>
  <cols>
    <col min="1" max="1" width="21.42578125" style="349" customWidth="1"/>
    <col min="2" max="16384" width="11.42578125" style="336"/>
  </cols>
  <sheetData>
    <row r="1" spans="1:23" s="331" customFormat="1" ht="27">
      <c r="A1" s="341"/>
      <c r="B1" s="332"/>
      <c r="C1" s="332"/>
      <c r="D1" s="332"/>
      <c r="E1" s="332"/>
      <c r="F1" s="332"/>
      <c r="G1" s="332"/>
      <c r="H1" s="332"/>
      <c r="I1" s="332"/>
      <c r="J1" s="332"/>
      <c r="K1" s="332"/>
      <c r="L1" s="332"/>
      <c r="M1" s="332"/>
      <c r="N1" s="332"/>
      <c r="O1" s="332"/>
      <c r="P1" s="332"/>
      <c r="Q1" s="332"/>
      <c r="R1" s="332"/>
      <c r="S1" s="332"/>
      <c r="T1" s="332"/>
      <c r="U1" s="332"/>
      <c r="V1" s="332"/>
      <c r="W1" s="332"/>
    </row>
    <row r="2" spans="1:23" ht="24.95" customHeight="1">
      <c r="A2" s="341"/>
      <c r="B2" s="333"/>
      <c r="C2" s="333"/>
      <c r="D2" s="333"/>
      <c r="E2" s="333"/>
      <c r="F2" s="333"/>
      <c r="G2" s="333"/>
      <c r="H2" s="333"/>
      <c r="I2" s="333"/>
      <c r="J2" s="334"/>
      <c r="K2" s="334"/>
      <c r="L2" s="335"/>
      <c r="M2" s="335"/>
      <c r="N2" s="335"/>
      <c r="O2" s="335"/>
      <c r="P2" s="335"/>
      <c r="Q2" s="335"/>
      <c r="R2" s="335"/>
      <c r="S2" s="335"/>
      <c r="T2" s="335"/>
      <c r="U2" s="335"/>
      <c r="V2" s="335"/>
      <c r="W2" s="335"/>
    </row>
    <row r="3" spans="1:23" ht="24.95" customHeight="1">
      <c r="A3" s="341"/>
      <c r="B3" s="333"/>
      <c r="C3" s="333"/>
      <c r="D3" s="333"/>
      <c r="E3" s="333"/>
      <c r="F3" s="333"/>
      <c r="G3" s="333"/>
      <c r="H3" s="333"/>
      <c r="I3" s="333"/>
      <c r="J3" s="334"/>
      <c r="K3" s="334"/>
      <c r="L3" s="335"/>
      <c r="M3" s="335"/>
      <c r="N3" s="335"/>
      <c r="O3" s="335"/>
      <c r="P3" s="335"/>
      <c r="Q3" s="335"/>
      <c r="R3" s="335"/>
      <c r="S3" s="335"/>
      <c r="T3" s="335"/>
      <c r="U3" s="335"/>
      <c r="V3" s="335"/>
      <c r="W3" s="335"/>
    </row>
    <row r="4" spans="1:23" ht="24.95" customHeight="1">
      <c r="A4" s="341"/>
      <c r="B4" s="333"/>
      <c r="C4" s="333"/>
      <c r="D4" s="333"/>
      <c r="O4" s="335"/>
      <c r="P4" s="335"/>
      <c r="Q4" s="335"/>
      <c r="R4" s="335"/>
      <c r="S4" s="335"/>
      <c r="T4" s="335"/>
      <c r="U4" s="335"/>
      <c r="V4" s="335"/>
      <c r="W4" s="335"/>
    </row>
    <row r="5" spans="1:23" ht="24.95" customHeight="1">
      <c r="A5" s="341"/>
      <c r="B5" s="333"/>
      <c r="C5" s="333"/>
      <c r="D5" s="333"/>
      <c r="E5" s="333"/>
      <c r="F5" s="333"/>
      <c r="G5" s="333"/>
      <c r="H5" s="333"/>
      <c r="I5" s="333"/>
      <c r="J5" s="334"/>
      <c r="K5" s="334"/>
      <c r="L5" s="335"/>
      <c r="M5" s="335"/>
      <c r="N5" s="335"/>
      <c r="O5" s="335"/>
      <c r="P5" s="335"/>
      <c r="Q5" s="335"/>
      <c r="R5" s="335"/>
      <c r="S5" s="335"/>
      <c r="T5" s="335"/>
      <c r="U5" s="335"/>
      <c r="V5" s="335"/>
      <c r="W5" s="335"/>
    </row>
    <row r="6" spans="1:23" s="337" customFormat="1" ht="21.95" customHeight="1">
      <c r="A6" s="341"/>
      <c r="B6" s="338"/>
      <c r="C6" s="338"/>
      <c r="D6" s="338"/>
      <c r="E6" s="338"/>
      <c r="F6" s="338"/>
      <c r="G6" s="338"/>
      <c r="H6" s="338"/>
      <c r="I6" s="338"/>
      <c r="J6" s="338"/>
      <c r="K6" s="338"/>
      <c r="L6" s="338"/>
      <c r="M6" s="338"/>
      <c r="N6" s="338"/>
    </row>
    <row r="7" spans="1:23" s="339" customFormat="1" ht="27">
      <c r="A7" s="350" t="s">
        <v>529</v>
      </c>
      <c r="B7" s="343"/>
      <c r="C7" s="344"/>
      <c r="D7" s="344"/>
      <c r="E7" s="344"/>
      <c r="F7" s="344"/>
      <c r="G7" s="344"/>
      <c r="H7" s="344"/>
      <c r="I7" s="344"/>
      <c r="J7" s="344"/>
      <c r="K7" s="344"/>
      <c r="L7" s="344"/>
      <c r="M7" s="344"/>
    </row>
    <row r="8" spans="1:23" s="347" customFormat="1">
      <c r="A8" s="349" t="s">
        <v>530</v>
      </c>
      <c r="B8" s="346" t="s">
        <v>539</v>
      </c>
      <c r="C8" s="336"/>
      <c r="D8" s="336"/>
      <c r="E8" s="336"/>
      <c r="F8" s="336"/>
      <c r="G8" s="336"/>
      <c r="H8" s="336"/>
      <c r="I8" s="336"/>
      <c r="J8" s="336"/>
      <c r="K8" s="336"/>
      <c r="L8" s="336"/>
      <c r="M8" s="336"/>
      <c r="N8" s="336"/>
      <c r="O8" s="336"/>
      <c r="P8" s="336"/>
      <c r="Q8" s="336"/>
      <c r="R8" s="336"/>
      <c r="S8" s="336"/>
    </row>
    <row r="9" spans="1:23">
      <c r="A9" s="349" t="s">
        <v>531</v>
      </c>
      <c r="B9" s="372" t="s">
        <v>540</v>
      </c>
      <c r="C9" s="372"/>
      <c r="D9" s="372"/>
      <c r="E9" s="372"/>
      <c r="F9" s="372"/>
      <c r="G9" s="372"/>
      <c r="H9" s="372"/>
      <c r="I9" s="372"/>
      <c r="J9" s="372"/>
      <c r="K9" s="372"/>
      <c r="L9" s="372"/>
      <c r="M9" s="372"/>
      <c r="N9" s="372"/>
    </row>
    <row r="10" spans="1:23">
      <c r="A10" s="349" t="s">
        <v>535</v>
      </c>
      <c r="B10" s="342" t="s">
        <v>536</v>
      </c>
      <c r="C10" s="342"/>
      <c r="D10" s="342"/>
      <c r="E10" s="342"/>
      <c r="F10" s="342"/>
      <c r="G10" s="342"/>
      <c r="H10" s="342"/>
      <c r="I10" s="342"/>
      <c r="J10" s="342"/>
      <c r="K10" s="342"/>
      <c r="L10" s="342"/>
      <c r="M10" s="342"/>
    </row>
    <row r="11" spans="1:23">
      <c r="A11" s="349" t="s">
        <v>535</v>
      </c>
      <c r="B11" s="371" t="s">
        <v>551</v>
      </c>
      <c r="C11" s="342"/>
      <c r="D11" s="342"/>
      <c r="E11" s="342"/>
      <c r="F11" s="342"/>
      <c r="G11" s="342"/>
      <c r="H11" s="342"/>
      <c r="I11" s="342"/>
      <c r="J11" s="342"/>
      <c r="K11" s="342"/>
      <c r="L11" s="342"/>
      <c r="M11" s="342"/>
    </row>
    <row r="12" spans="1:23">
      <c r="B12" s="342"/>
      <c r="C12" s="342"/>
      <c r="D12" s="342"/>
      <c r="E12" s="342"/>
      <c r="F12" s="342"/>
      <c r="G12" s="342"/>
      <c r="H12" s="342"/>
      <c r="I12" s="342"/>
      <c r="J12" s="342"/>
      <c r="K12" s="342"/>
      <c r="L12" s="342"/>
      <c r="M12" s="342"/>
    </row>
    <row r="13" spans="1:23">
      <c r="B13" s="342"/>
      <c r="C13" s="342"/>
      <c r="D13" s="342"/>
      <c r="E13" s="342"/>
      <c r="F13" s="342"/>
      <c r="G13" s="342"/>
      <c r="H13" s="342"/>
      <c r="I13" s="342"/>
      <c r="J13" s="342"/>
      <c r="K13" s="342"/>
      <c r="L13" s="342"/>
      <c r="M13" s="342"/>
    </row>
    <row r="14" spans="1:23" ht="27">
      <c r="A14" s="350" t="s">
        <v>532</v>
      </c>
      <c r="B14" s="345"/>
      <c r="C14" s="345"/>
      <c r="D14" s="345"/>
      <c r="E14" s="345"/>
      <c r="F14" s="345"/>
      <c r="G14" s="345"/>
      <c r="H14" s="345"/>
      <c r="I14" s="345"/>
      <c r="J14" s="345"/>
      <c r="K14" s="345"/>
      <c r="L14" s="345"/>
      <c r="M14" s="345"/>
    </row>
    <row r="15" spans="1:23">
      <c r="A15" s="349" t="s">
        <v>541</v>
      </c>
      <c r="B15" s="340" t="s">
        <v>542</v>
      </c>
    </row>
    <row r="16" spans="1:23">
      <c r="A16" s="349">
        <v>2020</v>
      </c>
      <c r="B16" s="340" t="s">
        <v>533</v>
      </c>
      <c r="C16"/>
      <c r="D16"/>
      <c r="E16"/>
      <c r="F16"/>
      <c r="G16"/>
      <c r="H16"/>
    </row>
    <row r="17" spans="1:13">
      <c r="B17" s="340"/>
      <c r="C17"/>
      <c r="D17"/>
      <c r="E17"/>
      <c r="F17"/>
      <c r="G17"/>
      <c r="H17"/>
    </row>
    <row r="18" spans="1:13" ht="27">
      <c r="A18" s="348" t="s">
        <v>538</v>
      </c>
      <c r="B18" s="345"/>
      <c r="C18" s="345"/>
      <c r="D18" s="345"/>
      <c r="E18" s="345"/>
      <c r="F18" s="345"/>
      <c r="G18" s="345"/>
      <c r="H18" s="345"/>
      <c r="I18" s="345"/>
      <c r="J18" s="345"/>
      <c r="K18" s="345"/>
      <c r="L18" s="345"/>
      <c r="M18" s="345"/>
    </row>
    <row r="19" spans="1:13">
      <c r="A19" s="349" t="s">
        <v>537</v>
      </c>
      <c r="B19" s="340" t="s">
        <v>534</v>
      </c>
    </row>
  </sheetData>
  <mergeCells count="1">
    <mergeCell ref="B9:N9"/>
  </mergeCells>
  <hyperlinks>
    <hyperlink ref="B9" r:id="rId1" display="Einheitliche Prüfungsanforderungen in der Abiturprüfung Sport. Neuwied: Luchterhand. (Normwerte wie 2005)" xr:uid="{251DC7BE-E8AB-4248-98FE-8598C1908C64}"/>
    <hyperlink ref="B9:N9" r:id="rId2" display="Einheitliche Prüfungsanforderungen in der Abiturprüfung Sport. Beschlüsse der Kultusministerkonferenz. Neuwied: Luchterhand. (Normwerte wie 2005)" xr:uid="{3CEA9196-71F4-45E0-867D-2464D59DFD7A}"/>
    <hyperlink ref="B15" r:id="rId3" xr:uid="{D3804FA8-6DFE-4961-A84D-0D25E0FEF4EC}"/>
    <hyperlink ref="B16" r:id="rId4" xr:uid="{6B6C777C-436E-4FC9-820C-15436F394F10}"/>
    <hyperlink ref="B19" r:id="rId5" xr:uid="{1700270C-4D20-4AC2-9E6E-43AB31FD4DF4}"/>
    <hyperlink ref="B8" r:id="rId6" xr:uid="{5E25350F-FD44-477D-BD5B-56041366E3D4}"/>
    <hyperlink ref="B11" r:id="rId7" xr:uid="{EE79CC71-AD3B-4E2B-88F5-4DC3A542F014}"/>
  </hyperlinks>
  <pageMargins left="0.7" right="0.7" top="0.78740157499999996" bottom="0.78740157499999996" header="0.3" footer="0.3"/>
  <pageSetup paperSize="9" orientation="portrait" horizontalDpi="4294967293"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37"/>
  <sheetViews>
    <sheetView zoomScaleNormal="100" workbookViewId="0">
      <selection activeCell="B1" sqref="B1"/>
    </sheetView>
  </sheetViews>
  <sheetFormatPr baseColWidth="10" defaultRowHeight="15"/>
  <cols>
    <col min="1" max="1" width="9" customWidth="1"/>
    <col min="2" max="17" width="7.7109375" customWidth="1"/>
    <col min="18" max="18" width="11.42578125" customWidth="1"/>
    <col min="19" max="22" width="11.42578125" style="18" customWidth="1"/>
    <col min="23" max="23" width="11.42578125" customWidth="1"/>
  </cols>
  <sheetData>
    <row r="1" spans="1:39" s="327" customFormat="1" ht="23.25">
      <c r="A1" s="117" t="s">
        <v>546</v>
      </c>
      <c r="B1" s="368" t="s">
        <v>550</v>
      </c>
      <c r="C1" s="368"/>
      <c r="D1" s="368"/>
      <c r="E1" s="368"/>
      <c r="F1" s="368"/>
      <c r="G1" s="368"/>
      <c r="H1" s="368"/>
      <c r="I1" s="368"/>
      <c r="J1" s="368"/>
      <c r="K1" s="368"/>
      <c r="L1" s="368"/>
      <c r="M1" s="368"/>
      <c r="S1" s="328"/>
      <c r="T1" s="328"/>
      <c r="U1" s="328"/>
      <c r="V1" s="328"/>
    </row>
    <row r="3" spans="1:39" ht="20.25">
      <c r="A3" s="1" t="s">
        <v>42</v>
      </c>
      <c r="B3" s="2"/>
      <c r="C3" s="2"/>
      <c r="D3" s="2"/>
      <c r="E3" s="2"/>
      <c r="F3" s="2"/>
      <c r="G3" s="2"/>
      <c r="H3" s="2"/>
      <c r="I3" s="2"/>
      <c r="J3" s="2"/>
      <c r="K3" s="2"/>
      <c r="L3" s="2"/>
      <c r="M3" s="2"/>
      <c r="N3" s="2"/>
      <c r="O3" s="2"/>
      <c r="P3" s="2"/>
      <c r="Q3" s="2"/>
      <c r="X3" s="168"/>
      <c r="Y3" s="11" t="s">
        <v>33</v>
      </c>
      <c r="Z3" s="168"/>
      <c r="AA3" s="168"/>
      <c r="AB3" s="168"/>
      <c r="AC3" s="168"/>
      <c r="AD3" s="168"/>
      <c r="AE3" s="168"/>
      <c r="AF3" s="168"/>
      <c r="AG3" s="168"/>
      <c r="AH3" s="168"/>
      <c r="AI3" s="168"/>
      <c r="AJ3" s="168"/>
      <c r="AK3" s="168"/>
      <c r="AL3" s="168"/>
    </row>
    <row r="4" spans="1:39" ht="18.75">
      <c r="A4" s="3"/>
      <c r="B4" s="4" t="s">
        <v>25</v>
      </c>
      <c r="C4" s="4" t="s">
        <v>32</v>
      </c>
      <c r="D4" s="4" t="s">
        <v>26</v>
      </c>
      <c r="E4" s="4" t="s">
        <v>27</v>
      </c>
      <c r="F4" s="4" t="s">
        <v>28</v>
      </c>
      <c r="G4" s="4" t="s">
        <v>29</v>
      </c>
      <c r="H4" s="4" t="s">
        <v>30</v>
      </c>
      <c r="I4" s="4" t="s">
        <v>31</v>
      </c>
      <c r="J4" s="4" t="s">
        <v>24</v>
      </c>
      <c r="K4" s="4" t="s">
        <v>23</v>
      </c>
      <c r="L4" s="4" t="s">
        <v>22</v>
      </c>
      <c r="M4" s="5" t="s">
        <v>21</v>
      </c>
      <c r="N4" s="5" t="s">
        <v>20</v>
      </c>
      <c r="O4" s="5" t="s">
        <v>19</v>
      </c>
      <c r="P4" s="5" t="s">
        <v>18</v>
      </c>
      <c r="Q4" s="5" t="s">
        <v>17</v>
      </c>
      <c r="R4" s="5" t="s">
        <v>69</v>
      </c>
      <c r="S4" s="5" t="s">
        <v>270</v>
      </c>
      <c r="T4" s="5" t="s">
        <v>272</v>
      </c>
      <c r="U4" s="5" t="s">
        <v>273</v>
      </c>
      <c r="V4" s="274" t="s">
        <v>261</v>
      </c>
      <c r="W4" s="274" t="s">
        <v>262</v>
      </c>
      <c r="X4" s="18"/>
      <c r="Y4" s="184" t="s">
        <v>44</v>
      </c>
      <c r="Z4" s="53">
        <v>2006</v>
      </c>
      <c r="AA4" s="53">
        <v>2007</v>
      </c>
      <c r="AB4" s="53">
        <v>2008</v>
      </c>
      <c r="AC4" s="53">
        <v>2009</v>
      </c>
      <c r="AD4" s="53">
        <v>2010</v>
      </c>
      <c r="AE4" s="53">
        <v>2011</v>
      </c>
      <c r="AF4" s="53">
        <v>2012</v>
      </c>
      <c r="AG4" s="53">
        <v>2013</v>
      </c>
      <c r="AH4" s="53">
        <v>2014</v>
      </c>
      <c r="AI4" s="53">
        <v>2015</v>
      </c>
      <c r="AJ4" s="53">
        <v>2016</v>
      </c>
      <c r="AK4" s="53">
        <v>2017</v>
      </c>
      <c r="AL4" s="53">
        <v>2018</v>
      </c>
      <c r="AM4" s="53">
        <v>2019</v>
      </c>
    </row>
    <row r="5" spans="1:39" ht="18.75">
      <c r="A5" s="183" t="s">
        <v>0</v>
      </c>
      <c r="B5" s="80">
        <v>8951</v>
      </c>
      <c r="C5" s="80">
        <v>10949</v>
      </c>
      <c r="D5" s="80">
        <v>11124</v>
      </c>
      <c r="E5" s="80">
        <v>12666</v>
      </c>
      <c r="F5" s="80">
        <v>13911</v>
      </c>
      <c r="G5" s="80">
        <v>15404</v>
      </c>
      <c r="H5" s="80">
        <v>17054</v>
      </c>
      <c r="I5" s="80">
        <v>18324</v>
      </c>
      <c r="J5" s="80">
        <v>18510</v>
      </c>
      <c r="K5" s="80">
        <v>20238</v>
      </c>
      <c r="L5" s="80">
        <v>20186</v>
      </c>
      <c r="M5" s="80">
        <v>20191</v>
      </c>
      <c r="N5" s="80">
        <v>20622</v>
      </c>
      <c r="O5" s="80">
        <v>22012</v>
      </c>
      <c r="P5" s="80">
        <v>21392</v>
      </c>
      <c r="Q5" s="80">
        <v>22525</v>
      </c>
      <c r="R5" s="167">
        <v>22115</v>
      </c>
      <c r="S5" s="167">
        <v>17786</v>
      </c>
      <c r="T5" s="167">
        <v>17826</v>
      </c>
      <c r="U5" s="264">
        <v>18156</v>
      </c>
      <c r="V5" s="275">
        <f>SUM(B5:U5)</f>
        <v>349942</v>
      </c>
      <c r="W5" s="276">
        <v>100</v>
      </c>
      <c r="X5" s="28"/>
      <c r="Y5" s="170" t="s">
        <v>0</v>
      </c>
      <c r="Z5" s="53">
        <v>275842</v>
      </c>
      <c r="AA5" s="53">
        <v>296397</v>
      </c>
      <c r="AB5" s="53">
        <v>301820</v>
      </c>
      <c r="AC5" s="53">
        <v>309325</v>
      </c>
      <c r="AD5" s="53">
        <v>314984</v>
      </c>
      <c r="AE5" s="53">
        <v>360018</v>
      </c>
      <c r="AF5" s="53">
        <v>357859</v>
      </c>
      <c r="AG5" s="53">
        <v>372546.5</v>
      </c>
      <c r="AH5" s="53">
        <v>335356</v>
      </c>
      <c r="AI5" s="53">
        <v>346663</v>
      </c>
      <c r="AJ5" s="53">
        <v>359760</v>
      </c>
      <c r="AK5" s="53">
        <v>352182</v>
      </c>
      <c r="AL5" s="53">
        <v>346861</v>
      </c>
      <c r="AM5" s="53">
        <v>337112</v>
      </c>
    </row>
    <row r="6" spans="1:39" ht="18.75">
      <c r="A6" s="32" t="s">
        <v>1</v>
      </c>
      <c r="B6" s="7">
        <v>2194</v>
      </c>
      <c r="C6" s="7">
        <v>3208</v>
      </c>
      <c r="D6" s="7">
        <v>3880</v>
      </c>
      <c r="E6" s="7">
        <v>3967</v>
      </c>
      <c r="F6" s="7">
        <v>4246</v>
      </c>
      <c r="G6" s="7">
        <v>4568</v>
      </c>
      <c r="H6" s="7">
        <v>5016</v>
      </c>
      <c r="I6" s="7">
        <v>5009</v>
      </c>
      <c r="J6" s="7">
        <v>5218</v>
      </c>
      <c r="K6" s="42">
        <v>5033</v>
      </c>
      <c r="L6" s="7">
        <v>4762</v>
      </c>
      <c r="M6" s="7">
        <v>4720</v>
      </c>
      <c r="N6" s="7">
        <v>5453</v>
      </c>
      <c r="O6" s="7">
        <v>5473</v>
      </c>
      <c r="P6" s="7">
        <v>5445</v>
      </c>
      <c r="Q6" s="8">
        <v>5555</v>
      </c>
      <c r="R6" s="7">
        <v>5254</v>
      </c>
      <c r="S6" s="7">
        <v>4938</v>
      </c>
      <c r="T6" s="257">
        <v>4665</v>
      </c>
      <c r="U6" s="257">
        <v>5002</v>
      </c>
      <c r="V6" s="275">
        <f t="shared" ref="V6:V21" si="0">SUM(B6:U6)</f>
        <v>93606</v>
      </c>
      <c r="W6" s="275">
        <f t="shared" ref="W6:W21" si="1">V6/$V$5*100</f>
        <v>26.749004120682855</v>
      </c>
      <c r="X6" s="216"/>
      <c r="Y6" s="185" t="s">
        <v>1</v>
      </c>
      <c r="Z6" s="26">
        <v>40464</v>
      </c>
      <c r="AA6" s="26">
        <v>41738</v>
      </c>
      <c r="AB6" s="26">
        <v>44187</v>
      </c>
      <c r="AC6" s="26">
        <v>45698</v>
      </c>
      <c r="AD6" s="26">
        <v>47635</v>
      </c>
      <c r="AE6" s="26">
        <v>49671</v>
      </c>
      <c r="AF6" s="209">
        <v>75286</v>
      </c>
      <c r="AG6" s="26">
        <v>49486</v>
      </c>
      <c r="AH6" s="26">
        <v>49665</v>
      </c>
      <c r="AI6" s="26">
        <v>52400</v>
      </c>
      <c r="AJ6" s="26">
        <v>52592</v>
      </c>
      <c r="AK6" s="26">
        <v>51724</v>
      </c>
      <c r="AL6" s="26">
        <v>51152</v>
      </c>
      <c r="AM6" s="26">
        <v>51152</v>
      </c>
    </row>
    <row r="7" spans="1:39" ht="18.75">
      <c r="A7" s="32" t="s">
        <v>2</v>
      </c>
      <c r="B7" s="7">
        <v>1693</v>
      </c>
      <c r="C7" s="7">
        <v>2078</v>
      </c>
      <c r="D7" s="7">
        <v>2077</v>
      </c>
      <c r="E7" s="7">
        <v>2350</v>
      </c>
      <c r="F7" s="7">
        <v>2708</v>
      </c>
      <c r="G7" s="7">
        <v>2947</v>
      </c>
      <c r="H7" s="7">
        <v>3319</v>
      </c>
      <c r="I7" s="7">
        <v>3701</v>
      </c>
      <c r="J7" s="42">
        <v>4175</v>
      </c>
      <c r="K7" s="7">
        <v>4995</v>
      </c>
      <c r="L7" s="7">
        <v>4284</v>
      </c>
      <c r="M7" s="7">
        <v>4325</v>
      </c>
      <c r="N7" s="7">
        <v>3918</v>
      </c>
      <c r="O7" s="7">
        <v>3764</v>
      </c>
      <c r="P7" s="7">
        <v>3858</v>
      </c>
      <c r="Q7" s="8">
        <v>4401</v>
      </c>
      <c r="R7" s="132">
        <v>4454</v>
      </c>
      <c r="S7" s="261">
        <v>4454</v>
      </c>
      <c r="T7" s="261">
        <v>4454</v>
      </c>
      <c r="U7" s="261">
        <v>4454</v>
      </c>
      <c r="V7" s="275">
        <f t="shared" si="0"/>
        <v>72409</v>
      </c>
      <c r="W7" s="275">
        <f t="shared" si="1"/>
        <v>20.691714626995331</v>
      </c>
      <c r="X7" s="216"/>
      <c r="Y7" s="185" t="s">
        <v>2</v>
      </c>
      <c r="Z7" s="26">
        <v>27764</v>
      </c>
      <c r="AA7" s="26">
        <v>33221</v>
      </c>
      <c r="AB7" s="26">
        <v>33785</v>
      </c>
      <c r="AC7" s="26">
        <v>36378</v>
      </c>
      <c r="AD7" s="26">
        <v>39196</v>
      </c>
      <c r="AE7" s="209">
        <v>74205</v>
      </c>
      <c r="AF7" s="26">
        <v>42467</v>
      </c>
      <c r="AG7" s="26">
        <v>42764</v>
      </c>
      <c r="AH7" s="26">
        <v>42658</v>
      </c>
      <c r="AI7" s="26">
        <v>43564</v>
      </c>
      <c r="AJ7" s="26">
        <v>43833</v>
      </c>
      <c r="AK7" s="26">
        <v>44930</v>
      </c>
      <c r="AL7" s="26">
        <v>43875</v>
      </c>
      <c r="AM7" s="26">
        <v>43067</v>
      </c>
    </row>
    <row r="8" spans="1:39" ht="18.75">
      <c r="A8" s="32" t="s">
        <v>3</v>
      </c>
      <c r="B8" s="7">
        <v>434</v>
      </c>
      <c r="C8" s="7">
        <v>512</v>
      </c>
      <c r="D8" s="7">
        <v>483</v>
      </c>
      <c r="E8" s="7">
        <v>459</v>
      </c>
      <c r="F8" s="7">
        <v>256</v>
      </c>
      <c r="G8" s="7">
        <v>235</v>
      </c>
      <c r="H8" s="7">
        <v>260</v>
      </c>
      <c r="I8" s="7">
        <v>219</v>
      </c>
      <c r="J8" s="7">
        <v>205</v>
      </c>
      <c r="K8" s="7">
        <v>248</v>
      </c>
      <c r="L8" s="7">
        <v>95</v>
      </c>
      <c r="M8" s="7">
        <v>141</v>
      </c>
      <c r="N8" s="7">
        <v>161</v>
      </c>
      <c r="O8" s="7">
        <v>165</v>
      </c>
      <c r="P8" s="7">
        <v>230</v>
      </c>
      <c r="Q8" s="8">
        <v>164</v>
      </c>
      <c r="R8" s="7">
        <v>172</v>
      </c>
      <c r="S8" s="7">
        <v>161</v>
      </c>
      <c r="T8" s="7">
        <v>165</v>
      </c>
      <c r="U8" s="7">
        <v>137</v>
      </c>
      <c r="V8" s="275">
        <f t="shared" si="0"/>
        <v>4902</v>
      </c>
      <c r="W8" s="275">
        <f t="shared" si="1"/>
        <v>1.4008035617330872</v>
      </c>
      <c r="X8" s="216"/>
      <c r="Y8" s="185" t="s">
        <v>3</v>
      </c>
      <c r="Z8" s="26">
        <v>14652</v>
      </c>
      <c r="AA8" s="26">
        <v>14283</v>
      </c>
      <c r="AB8" s="26">
        <v>14709</v>
      </c>
      <c r="AC8" s="26">
        <v>14385</v>
      </c>
      <c r="AD8" s="26">
        <v>13614</v>
      </c>
      <c r="AE8" s="26">
        <v>13115</v>
      </c>
      <c r="AF8" s="26">
        <v>18695</v>
      </c>
      <c r="AG8" s="26">
        <v>13459</v>
      </c>
      <c r="AH8" s="26">
        <v>15667</v>
      </c>
      <c r="AI8" s="26">
        <v>16501</v>
      </c>
      <c r="AJ8" s="26">
        <v>17353</v>
      </c>
      <c r="AK8" s="26">
        <v>18510</v>
      </c>
      <c r="AL8" s="26">
        <v>18212</v>
      </c>
      <c r="AM8" s="26">
        <v>13013</v>
      </c>
    </row>
    <row r="9" spans="1:39" ht="18.75">
      <c r="A9" s="32" t="s">
        <v>4</v>
      </c>
      <c r="B9" s="7">
        <v>0</v>
      </c>
      <c r="C9" s="7">
        <v>0</v>
      </c>
      <c r="D9" s="7">
        <v>87</v>
      </c>
      <c r="E9" s="7">
        <v>140</v>
      </c>
      <c r="F9" s="7">
        <v>174</v>
      </c>
      <c r="G9" s="7">
        <v>183</v>
      </c>
      <c r="H9" s="7">
        <v>172</v>
      </c>
      <c r="I9" s="7">
        <v>168</v>
      </c>
      <c r="J9" s="7">
        <v>146</v>
      </c>
      <c r="K9" s="7">
        <v>146</v>
      </c>
      <c r="L9" s="7">
        <v>153</v>
      </c>
      <c r="M9" s="7">
        <v>202</v>
      </c>
      <c r="N9" s="7">
        <v>194</v>
      </c>
      <c r="O9" s="7">
        <v>233</v>
      </c>
      <c r="P9" s="7">
        <v>214</v>
      </c>
      <c r="Q9" s="8">
        <v>207</v>
      </c>
      <c r="R9" s="7">
        <v>197</v>
      </c>
      <c r="S9" s="7">
        <v>207</v>
      </c>
      <c r="T9" s="7">
        <v>196</v>
      </c>
      <c r="U9" s="7">
        <v>260</v>
      </c>
      <c r="V9" s="275">
        <f t="shared" si="0"/>
        <v>3279</v>
      </c>
      <c r="W9" s="275">
        <f t="shared" si="1"/>
        <v>0.93701241920089617</v>
      </c>
      <c r="X9" s="216"/>
      <c r="Y9" s="185" t="s">
        <v>4</v>
      </c>
      <c r="Z9" s="26">
        <v>12253</v>
      </c>
      <c r="AA9" s="26">
        <v>12493</v>
      </c>
      <c r="AB9" s="26">
        <v>12367</v>
      </c>
      <c r="AC9" s="26">
        <v>13255</v>
      </c>
      <c r="AD9" s="26">
        <v>10268</v>
      </c>
      <c r="AE9" s="26">
        <v>7376</v>
      </c>
      <c r="AF9" s="26">
        <v>10193</v>
      </c>
      <c r="AG9" s="26">
        <v>7493</v>
      </c>
      <c r="AH9" s="26">
        <v>7251</v>
      </c>
      <c r="AI9" s="26">
        <v>8419</v>
      </c>
      <c r="AJ9" s="26">
        <v>8988</v>
      </c>
      <c r="AK9" s="26">
        <v>10151</v>
      </c>
      <c r="AL9" s="26">
        <v>10171</v>
      </c>
      <c r="AM9" s="26">
        <v>9803</v>
      </c>
    </row>
    <row r="10" spans="1:39" ht="18.75">
      <c r="A10" s="32" t="s">
        <v>5</v>
      </c>
      <c r="B10" s="7">
        <v>142</v>
      </c>
      <c r="C10" s="7">
        <v>162</v>
      </c>
      <c r="D10" s="7">
        <v>190</v>
      </c>
      <c r="E10" s="7">
        <v>165</v>
      </c>
      <c r="F10" s="7">
        <v>203</v>
      </c>
      <c r="G10" s="7">
        <v>232</v>
      </c>
      <c r="H10" s="7">
        <v>225</v>
      </c>
      <c r="I10" s="7">
        <v>213</v>
      </c>
      <c r="J10" s="7">
        <v>285</v>
      </c>
      <c r="K10" s="7">
        <v>431</v>
      </c>
      <c r="L10" s="7">
        <v>137</v>
      </c>
      <c r="M10" s="7">
        <v>207</v>
      </c>
      <c r="N10" s="7">
        <v>222</v>
      </c>
      <c r="O10" s="7">
        <v>313</v>
      </c>
      <c r="P10" s="7">
        <v>289</v>
      </c>
      <c r="Q10" s="8">
        <v>277</v>
      </c>
      <c r="R10" s="7">
        <v>307</v>
      </c>
      <c r="S10" s="7">
        <v>297</v>
      </c>
      <c r="T10" s="7">
        <v>300</v>
      </c>
      <c r="U10" s="7">
        <v>315</v>
      </c>
      <c r="V10" s="275">
        <f t="shared" si="0"/>
        <v>4912</v>
      </c>
      <c r="W10" s="275">
        <f t="shared" si="1"/>
        <v>1.4036611781380914</v>
      </c>
      <c r="X10" s="216"/>
      <c r="Y10" s="185" t="s">
        <v>5</v>
      </c>
      <c r="Z10" s="26">
        <v>2564</v>
      </c>
      <c r="AA10" s="26">
        <v>2507</v>
      </c>
      <c r="AB10" s="26">
        <v>2799</v>
      </c>
      <c r="AC10" s="26">
        <v>2797</v>
      </c>
      <c r="AD10" s="26">
        <v>3017</v>
      </c>
      <c r="AE10" s="26">
        <v>3402</v>
      </c>
      <c r="AF10" s="26">
        <v>4519</v>
      </c>
      <c r="AG10" s="26">
        <v>3242</v>
      </c>
      <c r="AH10" s="26">
        <v>3216</v>
      </c>
      <c r="AI10" s="26">
        <v>3372</v>
      </c>
      <c r="AJ10" s="26">
        <v>3273</v>
      </c>
      <c r="AK10" s="26">
        <v>3013</v>
      </c>
      <c r="AL10" s="26">
        <v>2863</v>
      </c>
      <c r="AM10" s="26">
        <v>2722</v>
      </c>
    </row>
    <row r="11" spans="1:39" ht="18.75">
      <c r="A11" s="32" t="s">
        <v>6</v>
      </c>
      <c r="B11" s="7">
        <v>101</v>
      </c>
      <c r="C11" s="7">
        <v>74</v>
      </c>
      <c r="D11" s="7">
        <v>138</v>
      </c>
      <c r="E11" s="7">
        <v>151</v>
      </c>
      <c r="F11" s="7">
        <v>117</v>
      </c>
      <c r="G11" s="7">
        <v>202</v>
      </c>
      <c r="H11" s="7">
        <v>272</v>
      </c>
      <c r="I11" s="42">
        <v>1134</v>
      </c>
      <c r="J11" s="7">
        <v>766</v>
      </c>
      <c r="K11" s="7">
        <v>719</v>
      </c>
      <c r="L11" s="7">
        <v>883</v>
      </c>
      <c r="M11" s="7">
        <v>1004</v>
      </c>
      <c r="N11" s="7">
        <v>1051</v>
      </c>
      <c r="O11" s="19">
        <v>1169</v>
      </c>
      <c r="P11" s="19">
        <v>1189</v>
      </c>
      <c r="Q11" s="20">
        <v>1318</v>
      </c>
      <c r="R11" s="7">
        <v>1171</v>
      </c>
      <c r="S11" s="7">
        <v>1268</v>
      </c>
      <c r="T11" s="7">
        <v>1269</v>
      </c>
      <c r="U11" s="7">
        <v>1169</v>
      </c>
      <c r="V11" s="275">
        <f t="shared" si="0"/>
        <v>15165</v>
      </c>
      <c r="W11" s="275">
        <f t="shared" si="1"/>
        <v>4.3335752781889569</v>
      </c>
      <c r="X11" s="216"/>
      <c r="Y11" s="185" t="s">
        <v>6</v>
      </c>
      <c r="Z11" s="26">
        <v>6204</v>
      </c>
      <c r="AA11" s="26">
        <v>6569</v>
      </c>
      <c r="AB11" s="26">
        <v>6016</v>
      </c>
      <c r="AC11" s="26">
        <v>7464</v>
      </c>
      <c r="AD11" s="209">
        <v>13087</v>
      </c>
      <c r="AE11" s="26">
        <v>8191</v>
      </c>
      <c r="AF11" s="26">
        <v>8583</v>
      </c>
      <c r="AG11" s="26">
        <v>8873</v>
      </c>
      <c r="AH11" s="26">
        <v>9159</v>
      </c>
      <c r="AI11" s="26">
        <v>9837</v>
      </c>
      <c r="AJ11" s="26">
        <v>10247</v>
      </c>
      <c r="AK11" s="26">
        <v>9822</v>
      </c>
      <c r="AL11" s="26">
        <v>9596</v>
      </c>
      <c r="AM11" s="26">
        <v>9479</v>
      </c>
    </row>
    <row r="12" spans="1:39" ht="18.75">
      <c r="A12" s="32" t="s">
        <v>7</v>
      </c>
      <c r="B12" s="7">
        <v>816</v>
      </c>
      <c r="C12" s="7">
        <v>927</v>
      </c>
      <c r="D12" s="7">
        <v>808</v>
      </c>
      <c r="E12" s="7">
        <v>1008</v>
      </c>
      <c r="F12" s="7">
        <v>1133</v>
      </c>
      <c r="G12" s="7">
        <v>1149</v>
      </c>
      <c r="H12" s="7">
        <v>1279</v>
      </c>
      <c r="I12" s="7">
        <v>1398</v>
      </c>
      <c r="J12" s="7">
        <v>1532</v>
      </c>
      <c r="K12" s="7">
        <v>1802</v>
      </c>
      <c r="L12" s="42">
        <v>2496</v>
      </c>
      <c r="M12" s="7">
        <v>2281</v>
      </c>
      <c r="N12" s="7">
        <v>2052</v>
      </c>
      <c r="O12" s="7">
        <v>2139</v>
      </c>
      <c r="P12" s="7">
        <v>2061</v>
      </c>
      <c r="Q12" s="8">
        <v>2080</v>
      </c>
      <c r="R12" s="7">
        <v>1842</v>
      </c>
      <c r="S12" s="7">
        <v>1981</v>
      </c>
      <c r="T12" s="7">
        <v>1618</v>
      </c>
      <c r="U12" s="7">
        <v>1858</v>
      </c>
      <c r="V12" s="275">
        <f t="shared" si="0"/>
        <v>32260</v>
      </c>
      <c r="W12" s="275">
        <f t="shared" si="1"/>
        <v>9.2186705225437358</v>
      </c>
      <c r="X12" s="216"/>
      <c r="Y12" s="185" t="s">
        <v>7</v>
      </c>
      <c r="Z12" s="26">
        <v>20287</v>
      </c>
      <c r="AA12" s="26">
        <v>21113</v>
      </c>
      <c r="AB12" s="26">
        <v>21889</v>
      </c>
      <c r="AC12" s="26">
        <v>21369</v>
      </c>
      <c r="AD12" s="26">
        <v>23119</v>
      </c>
      <c r="AE12" s="26">
        <v>23883</v>
      </c>
      <c r="AF12" s="26">
        <v>25472</v>
      </c>
      <c r="AG12" s="209">
        <v>32609</v>
      </c>
      <c r="AH12" s="26">
        <v>30011</v>
      </c>
      <c r="AI12" s="26">
        <v>26359</v>
      </c>
      <c r="AJ12" s="26">
        <v>25317</v>
      </c>
      <c r="AK12" s="26">
        <v>25317</v>
      </c>
      <c r="AL12" s="26">
        <v>25101</v>
      </c>
      <c r="AM12" s="26">
        <v>23108</v>
      </c>
    </row>
    <row r="13" spans="1:39" ht="18.75">
      <c r="A13" s="32" t="s">
        <v>8</v>
      </c>
      <c r="B13" s="7">
        <v>57</v>
      </c>
      <c r="C13" s="7">
        <v>59</v>
      </c>
      <c r="D13" s="7">
        <v>0</v>
      </c>
      <c r="E13" s="7">
        <v>0</v>
      </c>
      <c r="F13" s="7">
        <v>276</v>
      </c>
      <c r="G13" s="7">
        <v>900</v>
      </c>
      <c r="H13" s="7">
        <v>616</v>
      </c>
      <c r="I13" s="7">
        <v>401</v>
      </c>
      <c r="J13" s="7">
        <v>340</v>
      </c>
      <c r="K13" s="7">
        <v>272</v>
      </c>
      <c r="L13" s="7">
        <v>276</v>
      </c>
      <c r="M13" s="7">
        <v>533</v>
      </c>
      <c r="N13" s="7">
        <v>491</v>
      </c>
      <c r="O13" s="7">
        <v>698</v>
      </c>
      <c r="P13" s="7">
        <v>501</v>
      </c>
      <c r="Q13" s="8">
        <v>507</v>
      </c>
      <c r="R13" s="7">
        <v>638</v>
      </c>
      <c r="S13" s="7">
        <v>633</v>
      </c>
      <c r="T13" s="7">
        <v>633</v>
      </c>
      <c r="U13" s="7">
        <v>266</v>
      </c>
      <c r="V13" s="275">
        <f t="shared" si="0"/>
        <v>8097</v>
      </c>
      <c r="W13" s="275">
        <f t="shared" si="1"/>
        <v>2.3138120031319476</v>
      </c>
      <c r="X13" s="216"/>
      <c r="Y13" s="185" t="s">
        <v>8</v>
      </c>
      <c r="Z13" s="26">
        <v>6738</v>
      </c>
      <c r="AA13" s="26">
        <v>6960</v>
      </c>
      <c r="AB13" s="26">
        <v>4459</v>
      </c>
      <c r="AC13" s="26">
        <v>3087</v>
      </c>
      <c r="AD13" s="26">
        <v>5802</v>
      </c>
      <c r="AE13" s="26">
        <v>3475</v>
      </c>
      <c r="AF13" s="26">
        <v>3691</v>
      </c>
      <c r="AG13" s="26">
        <v>3595</v>
      </c>
      <c r="AH13" s="26">
        <v>3757</v>
      </c>
      <c r="AI13" s="26">
        <v>4393</v>
      </c>
      <c r="AJ13" s="26">
        <v>5289</v>
      </c>
      <c r="AK13" s="26">
        <v>5321</v>
      </c>
      <c r="AL13" s="26">
        <v>5563</v>
      </c>
      <c r="AM13" s="26">
        <v>5420</v>
      </c>
    </row>
    <row r="14" spans="1:39" ht="18.75">
      <c r="A14" s="32" t="s">
        <v>9</v>
      </c>
      <c r="B14" s="7">
        <v>704</v>
      </c>
      <c r="C14" s="7">
        <v>763</v>
      </c>
      <c r="D14" s="7">
        <v>167</v>
      </c>
      <c r="E14" s="7">
        <v>595</v>
      </c>
      <c r="F14" s="7">
        <v>595</v>
      </c>
      <c r="G14" s="7">
        <v>595</v>
      </c>
      <c r="H14" s="7">
        <v>696</v>
      </c>
      <c r="I14" s="7">
        <v>988</v>
      </c>
      <c r="J14" s="42">
        <v>1304</v>
      </c>
      <c r="K14" s="7">
        <v>1132</v>
      </c>
      <c r="L14" s="7">
        <v>1053</v>
      </c>
      <c r="M14" s="7">
        <v>1238</v>
      </c>
      <c r="N14" s="7">
        <v>1201</v>
      </c>
      <c r="O14" s="7">
        <v>1306</v>
      </c>
      <c r="P14" s="7">
        <v>1192</v>
      </c>
      <c r="Q14" s="8">
        <v>1320</v>
      </c>
      <c r="R14" s="7">
        <v>1416</v>
      </c>
      <c r="S14" s="7">
        <v>633</v>
      </c>
      <c r="T14" s="7">
        <v>1599</v>
      </c>
      <c r="U14" s="7">
        <v>1716</v>
      </c>
      <c r="V14" s="275">
        <f t="shared" si="0"/>
        <v>20213</v>
      </c>
      <c r="W14" s="275">
        <f t="shared" si="1"/>
        <v>5.7761000394351063</v>
      </c>
      <c r="X14" s="216"/>
      <c r="Y14" s="185" t="s">
        <v>9</v>
      </c>
      <c r="Z14" s="26">
        <v>24689</v>
      </c>
      <c r="AA14" s="26">
        <v>28657</v>
      </c>
      <c r="AB14" s="26">
        <v>26354</v>
      </c>
      <c r="AC14" s="26">
        <v>28871</v>
      </c>
      <c r="AD14" s="26">
        <v>31561</v>
      </c>
      <c r="AE14" s="209">
        <v>49274</v>
      </c>
      <c r="AF14" s="26">
        <v>34589</v>
      </c>
      <c r="AG14" s="26">
        <v>33012</v>
      </c>
      <c r="AH14" s="26">
        <v>33875</v>
      </c>
      <c r="AI14" s="26">
        <v>35227</v>
      </c>
      <c r="AJ14" s="26">
        <v>34928</v>
      </c>
      <c r="AK14" s="26">
        <v>34256</v>
      </c>
      <c r="AL14" s="26">
        <v>33951</v>
      </c>
      <c r="AM14" s="26">
        <v>33900</v>
      </c>
    </row>
    <row r="15" spans="1:39" ht="18.75">
      <c r="A15" s="32" t="s">
        <v>10</v>
      </c>
      <c r="B15" s="7">
        <v>1627</v>
      </c>
      <c r="C15" s="7">
        <v>1711</v>
      </c>
      <c r="D15" s="7">
        <v>1872</v>
      </c>
      <c r="E15" s="7">
        <v>2133</v>
      </c>
      <c r="F15" s="7">
        <v>2149</v>
      </c>
      <c r="G15" s="7">
        <v>2279</v>
      </c>
      <c r="H15" s="7">
        <v>2656</v>
      </c>
      <c r="I15" s="7">
        <v>2925</v>
      </c>
      <c r="J15" s="7">
        <v>2985</v>
      </c>
      <c r="K15" s="7">
        <v>3284</v>
      </c>
      <c r="L15" s="42">
        <v>3915</v>
      </c>
      <c r="M15" s="7">
        <v>3190</v>
      </c>
      <c r="N15" s="7">
        <v>3369</v>
      </c>
      <c r="O15" s="7">
        <v>3413</v>
      </c>
      <c r="P15" s="7">
        <v>3351</v>
      </c>
      <c r="Q15" s="8">
        <v>3566</v>
      </c>
      <c r="R15" s="7">
        <v>3530</v>
      </c>
      <c r="S15" s="7">
        <v>3701</v>
      </c>
      <c r="T15" s="7">
        <v>3960</v>
      </c>
      <c r="U15" s="7">
        <v>3962</v>
      </c>
      <c r="V15" s="275">
        <f t="shared" si="0"/>
        <v>59578</v>
      </c>
      <c r="W15" s="275">
        <f t="shared" si="1"/>
        <v>17.025107017734367</v>
      </c>
      <c r="X15" s="216"/>
      <c r="Y15" s="185" t="s">
        <v>10</v>
      </c>
      <c r="Z15" s="26">
        <v>58654</v>
      </c>
      <c r="AA15" s="26">
        <v>59800</v>
      </c>
      <c r="AB15" s="26">
        <v>70791</v>
      </c>
      <c r="AC15" s="26">
        <v>72890</v>
      </c>
      <c r="AD15" s="26">
        <v>76662</v>
      </c>
      <c r="AE15" s="26">
        <v>79240</v>
      </c>
      <c r="AF15" s="26">
        <v>84703</v>
      </c>
      <c r="AG15" s="209">
        <v>126757</v>
      </c>
      <c r="AH15" s="26">
        <v>87827</v>
      </c>
      <c r="AI15" s="26">
        <v>88912</v>
      </c>
      <c r="AJ15" s="26">
        <v>89815</v>
      </c>
      <c r="AK15" s="26">
        <v>87091</v>
      </c>
      <c r="AL15" s="26">
        <v>85626</v>
      </c>
      <c r="AM15" s="26">
        <v>84465</v>
      </c>
    </row>
    <row r="16" spans="1:39" ht="18.75">
      <c r="A16" s="32" t="s">
        <v>11</v>
      </c>
      <c r="B16" s="7">
        <v>303</v>
      </c>
      <c r="C16" s="7">
        <v>350</v>
      </c>
      <c r="D16" s="7">
        <v>421</v>
      </c>
      <c r="E16" s="7">
        <v>477</v>
      </c>
      <c r="F16" s="7">
        <v>529</v>
      </c>
      <c r="G16" s="7">
        <v>693</v>
      </c>
      <c r="H16" s="7">
        <v>723</v>
      </c>
      <c r="I16" s="7">
        <v>956</v>
      </c>
      <c r="J16" s="7">
        <v>942</v>
      </c>
      <c r="K16" s="7">
        <v>1093</v>
      </c>
      <c r="L16" s="7">
        <v>973</v>
      </c>
      <c r="M16" s="7">
        <v>953</v>
      </c>
      <c r="N16" s="7">
        <v>1038</v>
      </c>
      <c r="O16" s="42">
        <v>1198</v>
      </c>
      <c r="P16" s="7">
        <v>1209</v>
      </c>
      <c r="Q16" s="8">
        <v>1216</v>
      </c>
      <c r="R16" s="7">
        <v>1261</v>
      </c>
      <c r="S16" s="7">
        <v>1265</v>
      </c>
      <c r="T16" s="7">
        <v>1240</v>
      </c>
      <c r="U16" s="7">
        <v>1240</v>
      </c>
      <c r="V16" s="275">
        <f t="shared" si="0"/>
        <v>18080</v>
      </c>
      <c r="W16" s="275">
        <f t="shared" si="1"/>
        <v>5.1665704602476987</v>
      </c>
      <c r="X16" s="216"/>
      <c r="Y16" s="185" t="s">
        <v>11</v>
      </c>
      <c r="Z16" s="26">
        <v>13325</v>
      </c>
      <c r="AA16" s="26">
        <v>14141</v>
      </c>
      <c r="AB16" s="26">
        <v>14856</v>
      </c>
      <c r="AC16" s="26">
        <v>15187</v>
      </c>
      <c r="AD16" s="26">
        <v>15887</v>
      </c>
      <c r="AE16" s="26">
        <v>16138</v>
      </c>
      <c r="AF16" s="26">
        <v>16683</v>
      </c>
      <c r="AG16" s="26">
        <v>17254</v>
      </c>
      <c r="AH16" s="26">
        <v>16647</v>
      </c>
      <c r="AI16" s="26">
        <v>17380</v>
      </c>
      <c r="AJ16" s="209">
        <v>19079</v>
      </c>
      <c r="AK16" s="26">
        <v>18440</v>
      </c>
      <c r="AL16" s="26">
        <v>17879</v>
      </c>
      <c r="AM16" s="26">
        <v>17591</v>
      </c>
    </row>
    <row r="17" spans="1:39" ht="18.75">
      <c r="A17" s="32" t="s">
        <v>12</v>
      </c>
      <c r="B17" s="7">
        <v>171</v>
      </c>
      <c r="C17" s="7">
        <v>192</v>
      </c>
      <c r="D17" s="7">
        <v>207</v>
      </c>
      <c r="E17" s="7">
        <v>316</v>
      </c>
      <c r="F17" s="7">
        <v>316</v>
      </c>
      <c r="G17" s="7">
        <v>294</v>
      </c>
      <c r="H17" s="7">
        <v>684</v>
      </c>
      <c r="I17" s="7">
        <v>0</v>
      </c>
      <c r="J17" s="7">
        <v>0</v>
      </c>
      <c r="K17" s="7">
        <v>0</v>
      </c>
      <c r="L17" s="7">
        <v>20</v>
      </c>
      <c r="M17" s="7">
        <v>54</v>
      </c>
      <c r="N17" s="7">
        <v>0</v>
      </c>
      <c r="O17" s="7">
        <v>2</v>
      </c>
      <c r="P17" s="7">
        <v>0</v>
      </c>
      <c r="Q17" s="8">
        <v>0</v>
      </c>
      <c r="R17" s="7">
        <v>0</v>
      </c>
      <c r="S17" s="7">
        <v>577</v>
      </c>
      <c r="T17" s="7">
        <v>473</v>
      </c>
      <c r="U17" s="7">
        <v>560</v>
      </c>
      <c r="V17" s="275">
        <f t="shared" si="0"/>
        <v>3866</v>
      </c>
      <c r="W17" s="275">
        <f t="shared" si="1"/>
        <v>1.1047545021746461</v>
      </c>
      <c r="X17" s="216"/>
      <c r="Y17" s="185" t="s">
        <v>12</v>
      </c>
      <c r="Z17" s="26">
        <v>3022</v>
      </c>
      <c r="AA17" s="26">
        <v>3046</v>
      </c>
      <c r="AB17" s="26">
        <v>3119</v>
      </c>
      <c r="AC17" s="26">
        <v>6011</v>
      </c>
      <c r="AD17" s="26">
        <v>3386</v>
      </c>
      <c r="AE17" s="26">
        <v>3353</v>
      </c>
      <c r="AF17" s="26">
        <v>3542</v>
      </c>
      <c r="AG17" s="26">
        <v>3578</v>
      </c>
      <c r="AH17" s="26">
        <v>3659</v>
      </c>
      <c r="AI17" s="26">
        <v>3961</v>
      </c>
      <c r="AJ17" s="26">
        <v>3842</v>
      </c>
      <c r="AK17" s="26">
        <v>3549</v>
      </c>
      <c r="AL17" s="26">
        <v>3645</v>
      </c>
      <c r="AM17" s="26">
        <v>3336</v>
      </c>
    </row>
    <row r="18" spans="1:39" ht="18.75">
      <c r="A18" s="32" t="s">
        <v>13</v>
      </c>
      <c r="B18" s="7">
        <v>229</v>
      </c>
      <c r="C18" s="7">
        <v>265</v>
      </c>
      <c r="D18" s="7">
        <v>288</v>
      </c>
      <c r="E18" s="7">
        <v>281</v>
      </c>
      <c r="F18" s="7">
        <v>285</v>
      </c>
      <c r="G18" s="7">
        <v>324</v>
      </c>
      <c r="H18" s="7">
        <v>280</v>
      </c>
      <c r="I18" s="7">
        <v>210</v>
      </c>
      <c r="J18" s="7">
        <v>220</v>
      </c>
      <c r="K18" s="7">
        <v>237</v>
      </c>
      <c r="L18" s="7">
        <v>265</v>
      </c>
      <c r="M18" s="7">
        <v>281</v>
      </c>
      <c r="N18" s="7">
        <v>224</v>
      </c>
      <c r="O18" s="7">
        <v>264</v>
      </c>
      <c r="P18" s="7">
        <v>225</v>
      </c>
      <c r="Q18" s="8">
        <v>295</v>
      </c>
      <c r="R18" s="7">
        <v>290</v>
      </c>
      <c r="S18" s="7">
        <v>304</v>
      </c>
      <c r="T18" s="7">
        <v>310</v>
      </c>
      <c r="U18" s="7">
        <v>262</v>
      </c>
      <c r="V18" s="275">
        <f t="shared" si="0"/>
        <v>5339</v>
      </c>
      <c r="W18" s="275">
        <f t="shared" si="1"/>
        <v>1.5256813986317734</v>
      </c>
      <c r="X18" s="216"/>
      <c r="Y18" s="185" t="s">
        <v>13</v>
      </c>
      <c r="Z18" s="26">
        <v>16672</v>
      </c>
      <c r="AA18" s="26">
        <v>16888</v>
      </c>
      <c r="AB18" s="26">
        <v>16603</v>
      </c>
      <c r="AC18" s="26">
        <v>14740</v>
      </c>
      <c r="AD18" s="26">
        <v>9167</v>
      </c>
      <c r="AE18" s="26">
        <v>7988</v>
      </c>
      <c r="AF18" s="26">
        <v>8070</v>
      </c>
      <c r="AG18" s="26">
        <v>8516.5</v>
      </c>
      <c r="AH18" s="26">
        <v>8930</v>
      </c>
      <c r="AI18" s="26">
        <v>11324</v>
      </c>
      <c r="AJ18" s="26">
        <v>11855</v>
      </c>
      <c r="AK18" s="26">
        <v>12772</v>
      </c>
      <c r="AL18" s="26">
        <v>12687</v>
      </c>
      <c r="AM18" s="26">
        <v>13069</v>
      </c>
    </row>
    <row r="19" spans="1:39" ht="18.75">
      <c r="A19" s="32" t="s">
        <v>14</v>
      </c>
      <c r="B19" s="7">
        <v>58</v>
      </c>
      <c r="C19" s="7">
        <v>156</v>
      </c>
      <c r="D19" s="7">
        <v>26</v>
      </c>
      <c r="E19" s="7">
        <v>98</v>
      </c>
      <c r="F19" s="7">
        <v>180</v>
      </c>
      <c r="G19" s="7">
        <v>144</v>
      </c>
      <c r="H19" s="7">
        <v>116</v>
      </c>
      <c r="I19" s="7">
        <v>186</v>
      </c>
      <c r="J19" s="7">
        <v>95</v>
      </c>
      <c r="K19" s="7">
        <v>99</v>
      </c>
      <c r="L19" s="7">
        <v>208</v>
      </c>
      <c r="M19" s="7">
        <v>150</v>
      </c>
      <c r="N19" s="7">
        <v>134</v>
      </c>
      <c r="O19" s="7">
        <v>166</v>
      </c>
      <c r="P19" s="7">
        <v>205</v>
      </c>
      <c r="Q19" s="8">
        <v>142</v>
      </c>
      <c r="R19" s="7">
        <v>87</v>
      </c>
      <c r="S19" s="7">
        <v>345</v>
      </c>
      <c r="T19" s="127">
        <v>345</v>
      </c>
      <c r="U19" s="127">
        <v>345</v>
      </c>
      <c r="V19" s="275">
        <f t="shared" si="0"/>
        <v>3285</v>
      </c>
      <c r="W19" s="275">
        <f t="shared" si="1"/>
        <v>0.93872698904389862</v>
      </c>
      <c r="X19" s="216"/>
      <c r="Y19" s="185" t="s">
        <v>14</v>
      </c>
      <c r="Z19" s="26">
        <v>9440</v>
      </c>
      <c r="AA19" s="26">
        <v>15732</v>
      </c>
      <c r="AB19" s="26">
        <v>9620</v>
      </c>
      <c r="AC19" s="26">
        <v>7783</v>
      </c>
      <c r="AD19" s="26">
        <v>5236</v>
      </c>
      <c r="AE19" s="26">
        <v>4551</v>
      </c>
      <c r="AF19" s="26">
        <v>4501</v>
      </c>
      <c r="AG19" s="26">
        <v>4353</v>
      </c>
      <c r="AH19" s="26">
        <v>4759</v>
      </c>
      <c r="AI19" s="26">
        <v>5412</v>
      </c>
      <c r="AJ19" s="26">
        <v>5791</v>
      </c>
      <c r="AK19" s="26">
        <v>5864</v>
      </c>
      <c r="AL19" s="26">
        <v>6227</v>
      </c>
      <c r="AM19" s="26">
        <v>5981</v>
      </c>
    </row>
    <row r="20" spans="1:39" ht="18.75">
      <c r="A20" s="32" t="s">
        <v>15</v>
      </c>
      <c r="B20" s="7">
        <v>278</v>
      </c>
      <c r="C20" s="7">
        <v>393</v>
      </c>
      <c r="D20" s="7">
        <v>355</v>
      </c>
      <c r="E20" s="7">
        <v>420</v>
      </c>
      <c r="F20" s="7">
        <v>622</v>
      </c>
      <c r="G20" s="7">
        <v>552</v>
      </c>
      <c r="H20" s="7">
        <v>635</v>
      </c>
      <c r="I20" s="7">
        <v>732</v>
      </c>
      <c r="J20" s="7">
        <v>222</v>
      </c>
      <c r="K20" s="7">
        <v>662</v>
      </c>
      <c r="L20" s="7">
        <v>592</v>
      </c>
      <c r="M20" s="7">
        <v>814</v>
      </c>
      <c r="N20" s="7">
        <v>1028</v>
      </c>
      <c r="O20" s="42">
        <v>1613</v>
      </c>
      <c r="P20" s="7">
        <v>1329</v>
      </c>
      <c r="Q20" s="8">
        <v>1398</v>
      </c>
      <c r="R20" s="7">
        <v>1390</v>
      </c>
      <c r="S20" s="7">
        <v>1400</v>
      </c>
      <c r="T20" s="7">
        <v>1299</v>
      </c>
      <c r="U20" s="7">
        <v>1342</v>
      </c>
      <c r="V20" s="275">
        <f t="shared" si="0"/>
        <v>17076</v>
      </c>
      <c r="W20" s="275">
        <f t="shared" si="1"/>
        <v>4.8796657731852706</v>
      </c>
      <c r="X20" s="216"/>
      <c r="Y20" s="185" t="s">
        <v>15</v>
      </c>
      <c r="Z20" s="26">
        <v>8922</v>
      </c>
      <c r="AA20" s="26">
        <v>9479</v>
      </c>
      <c r="AB20" s="26">
        <v>10337</v>
      </c>
      <c r="AC20" s="26">
        <v>10626</v>
      </c>
      <c r="AD20" s="26">
        <v>10699</v>
      </c>
      <c r="AE20" s="26">
        <v>11054</v>
      </c>
      <c r="AF20" s="26">
        <v>11629</v>
      </c>
      <c r="AG20" s="26">
        <v>12293</v>
      </c>
      <c r="AH20" s="26">
        <v>12547</v>
      </c>
      <c r="AI20" s="26">
        <v>13233</v>
      </c>
      <c r="AJ20" s="209">
        <v>20662</v>
      </c>
      <c r="AK20" s="26">
        <v>14672</v>
      </c>
      <c r="AL20" s="26">
        <v>13591</v>
      </c>
      <c r="AM20" s="26">
        <v>14044</v>
      </c>
    </row>
    <row r="21" spans="1:39" ht="18.75">
      <c r="A21" s="32" t="s">
        <v>16</v>
      </c>
      <c r="B21" s="7">
        <v>144</v>
      </c>
      <c r="C21" s="7">
        <v>99</v>
      </c>
      <c r="D21" s="7">
        <v>125</v>
      </c>
      <c r="E21" s="7">
        <v>106</v>
      </c>
      <c r="F21" s="7">
        <v>122</v>
      </c>
      <c r="G21" s="7">
        <v>107</v>
      </c>
      <c r="H21" s="7">
        <v>105</v>
      </c>
      <c r="I21" s="7">
        <v>84</v>
      </c>
      <c r="J21" s="7">
        <v>75</v>
      </c>
      <c r="K21" s="7">
        <v>85</v>
      </c>
      <c r="L21" s="7">
        <v>74</v>
      </c>
      <c r="M21" s="7">
        <v>98</v>
      </c>
      <c r="N21" s="7">
        <v>86</v>
      </c>
      <c r="O21" s="7">
        <v>96</v>
      </c>
      <c r="P21" s="7">
        <v>94</v>
      </c>
      <c r="Q21" s="8">
        <v>79</v>
      </c>
      <c r="R21" s="7">
        <v>106</v>
      </c>
      <c r="S21" s="7">
        <v>76</v>
      </c>
      <c r="T21" s="7">
        <v>99</v>
      </c>
      <c r="U21" s="7">
        <v>67</v>
      </c>
      <c r="V21" s="275">
        <f t="shared" si="0"/>
        <v>1927</v>
      </c>
      <c r="W21" s="275">
        <f t="shared" si="1"/>
        <v>0.5506626812443205</v>
      </c>
      <c r="X21" s="216"/>
      <c r="Y21" s="185" t="s">
        <v>16</v>
      </c>
      <c r="Z21" s="26">
        <v>10192</v>
      </c>
      <c r="AA21" s="26">
        <v>9770</v>
      </c>
      <c r="AB21" s="26">
        <v>9929</v>
      </c>
      <c r="AC21" s="26">
        <v>8784</v>
      </c>
      <c r="AD21" s="26">
        <v>6648</v>
      </c>
      <c r="AE21" s="26">
        <v>5102</v>
      </c>
      <c r="AF21" s="26">
        <v>5236</v>
      </c>
      <c r="AG21" s="26">
        <v>5262</v>
      </c>
      <c r="AH21" s="26">
        <v>5728</v>
      </c>
      <c r="AI21" s="26">
        <v>6369</v>
      </c>
      <c r="AJ21" s="26">
        <v>6896</v>
      </c>
      <c r="AK21" s="26">
        <v>6750</v>
      </c>
      <c r="AL21" s="26">
        <v>6722</v>
      </c>
      <c r="AM21" s="26">
        <v>6962</v>
      </c>
    </row>
    <row r="22" spans="1:39" ht="15.75">
      <c r="A22" s="181"/>
      <c r="B22" s="9">
        <f>SUM(B6:B21)</f>
        <v>8951</v>
      </c>
      <c r="C22" s="9">
        <f t="shared" ref="C22:T22" si="2">SUM(C6:C21)</f>
        <v>10949</v>
      </c>
      <c r="D22" s="9">
        <f t="shared" si="2"/>
        <v>11124</v>
      </c>
      <c r="E22" s="9">
        <f t="shared" si="2"/>
        <v>12666</v>
      </c>
      <c r="F22" s="9">
        <f t="shared" si="2"/>
        <v>13911</v>
      </c>
      <c r="G22" s="9">
        <f t="shared" si="2"/>
        <v>15404</v>
      </c>
      <c r="H22" s="9">
        <f t="shared" si="2"/>
        <v>17054</v>
      </c>
      <c r="I22" s="9">
        <f t="shared" si="2"/>
        <v>18324</v>
      </c>
      <c r="J22" s="9">
        <f t="shared" si="2"/>
        <v>18510</v>
      </c>
      <c r="K22" s="9">
        <f t="shared" si="2"/>
        <v>20238</v>
      </c>
      <c r="L22" s="9">
        <f t="shared" si="2"/>
        <v>20186</v>
      </c>
      <c r="M22" s="9">
        <f t="shared" si="2"/>
        <v>20191</v>
      </c>
      <c r="N22" s="9">
        <f t="shared" si="2"/>
        <v>20622</v>
      </c>
      <c r="O22" s="9">
        <f t="shared" si="2"/>
        <v>22012</v>
      </c>
      <c r="P22" s="271">
        <f t="shared" si="2"/>
        <v>21392</v>
      </c>
      <c r="Q22" s="271">
        <f t="shared" si="2"/>
        <v>22525</v>
      </c>
      <c r="R22" s="271">
        <f t="shared" si="2"/>
        <v>22115</v>
      </c>
      <c r="S22" s="271">
        <f t="shared" si="2"/>
        <v>22240</v>
      </c>
      <c r="T22" s="271">
        <f t="shared" si="2"/>
        <v>22625</v>
      </c>
      <c r="U22" s="272">
        <f>SUM(U6:U21)</f>
        <v>22955</v>
      </c>
      <c r="V22" s="277"/>
      <c r="W22" s="278"/>
      <c r="X22" s="216"/>
      <c r="Y22" s="260"/>
      <c r="Z22" s="18"/>
      <c r="AA22" s="18"/>
      <c r="AB22" s="18"/>
      <c r="AC22" s="18"/>
      <c r="AD22" s="18"/>
      <c r="AE22" s="18"/>
      <c r="AF22" s="18"/>
      <c r="AG22" s="18"/>
      <c r="AH22" s="18"/>
      <c r="AI22" s="18"/>
      <c r="AJ22" s="18"/>
      <c r="AK22" s="18"/>
      <c r="AL22" s="18"/>
      <c r="AM22" s="18"/>
    </row>
    <row r="23" spans="1:39" ht="18.75">
      <c r="A23" s="279" t="s">
        <v>274</v>
      </c>
      <c r="B23" s="280"/>
      <c r="C23" s="280"/>
      <c r="D23" s="280"/>
      <c r="E23" s="280"/>
      <c r="F23" s="280"/>
      <c r="G23" s="280"/>
      <c r="H23" s="280"/>
      <c r="I23" s="280"/>
      <c r="J23" s="280"/>
      <c r="K23" s="280"/>
      <c r="L23" s="280"/>
      <c r="M23" s="9"/>
      <c r="N23" s="9"/>
      <c r="O23" s="9"/>
      <c r="P23" s="9"/>
      <c r="Q23" s="10"/>
      <c r="R23" s="281"/>
      <c r="S23" s="282" t="s">
        <v>46</v>
      </c>
      <c r="T23" s="273">
        <f>AVERAGE(P22:T22)</f>
        <v>22179.4</v>
      </c>
      <c r="U23" s="273">
        <f>AVERAGE(Q22:U22)</f>
        <v>22492</v>
      </c>
      <c r="W23" s="262"/>
    </row>
    <row r="24" spans="1:39" ht="15.75">
      <c r="A24" s="279" t="s">
        <v>41</v>
      </c>
      <c r="B24" s="283"/>
      <c r="C24" s="283"/>
      <c r="D24" s="283"/>
      <c r="E24" s="283"/>
      <c r="F24" s="283"/>
      <c r="G24" s="283"/>
      <c r="H24" s="283"/>
      <c r="I24" s="283"/>
      <c r="J24" s="283"/>
      <c r="K24" s="283"/>
      <c r="L24" s="283"/>
      <c r="M24" s="140"/>
      <c r="N24" s="140"/>
      <c r="O24" s="140"/>
      <c r="P24" s="140"/>
      <c r="Q24" s="140"/>
      <c r="R24" s="281"/>
      <c r="S24" s="284"/>
      <c r="W24" s="18"/>
      <c r="X24" s="18"/>
      <c r="Y24" s="205" t="s">
        <v>271</v>
      </c>
      <c r="Z24" s="205"/>
      <c r="AA24" s="205"/>
      <c r="AB24" s="205"/>
      <c r="AC24" s="205"/>
      <c r="AD24" s="205"/>
      <c r="AE24" s="205"/>
      <c r="AF24" s="205"/>
      <c r="AG24" s="205"/>
      <c r="AH24" s="205"/>
      <c r="AI24" s="205"/>
      <c r="AJ24" s="205"/>
      <c r="AK24" s="205"/>
      <c r="AL24" s="205"/>
      <c r="AM24" s="205"/>
    </row>
    <row r="25" spans="1:39" ht="15.75">
      <c r="A25" s="283" t="s">
        <v>188</v>
      </c>
      <c r="B25" s="283"/>
      <c r="C25" s="283"/>
      <c r="D25" s="283"/>
      <c r="E25" s="283"/>
      <c r="F25" s="283"/>
      <c r="G25" s="283"/>
      <c r="H25" s="283"/>
      <c r="I25" s="283"/>
      <c r="J25" s="283"/>
      <c r="K25" s="283"/>
      <c r="L25" s="283"/>
      <c r="M25" s="281"/>
      <c r="N25" s="281"/>
      <c r="O25" s="281"/>
      <c r="P25" s="281"/>
      <c r="Q25" s="281"/>
      <c r="R25" s="281"/>
      <c r="S25" s="284"/>
      <c r="T25" s="258"/>
      <c r="U25" s="263"/>
      <c r="V25" s="259"/>
      <c r="W25" s="237"/>
      <c r="X25" s="237"/>
      <c r="Y25" s="205" t="s">
        <v>214</v>
      </c>
      <c r="Z25" s="205"/>
      <c r="AA25" s="205"/>
      <c r="AB25" s="205"/>
      <c r="AC25" s="205"/>
      <c r="AD25" s="205"/>
      <c r="AE25" s="205"/>
      <c r="AF25" s="205"/>
      <c r="AG25" s="205"/>
      <c r="AH25" s="205"/>
      <c r="AI25" s="205"/>
      <c r="AJ25" s="205"/>
      <c r="AK25" s="205"/>
      <c r="AL25" s="205"/>
      <c r="AM25" s="205"/>
    </row>
    <row r="26" spans="1:39" ht="15" customHeight="1">
      <c r="A26" s="279" t="s">
        <v>115</v>
      </c>
      <c r="B26" s="283"/>
      <c r="C26" s="283"/>
      <c r="D26" s="283"/>
      <c r="E26" s="283"/>
      <c r="F26" s="283"/>
      <c r="G26" s="283"/>
      <c r="H26" s="283"/>
      <c r="I26" s="283"/>
      <c r="J26" s="283"/>
      <c r="K26" s="283"/>
      <c r="L26" s="283"/>
      <c r="M26" s="281"/>
      <c r="N26" s="281"/>
      <c r="O26" s="281"/>
      <c r="P26" s="281"/>
      <c r="Q26" s="281"/>
      <c r="R26" s="281"/>
      <c r="S26" s="284"/>
      <c r="T26" s="237"/>
      <c r="U26" s="237"/>
      <c r="V26" s="237"/>
      <c r="W26" s="237"/>
      <c r="X26" s="237"/>
      <c r="Y26" s="373" t="s">
        <v>215</v>
      </c>
      <c r="Z26" s="373"/>
      <c r="AA26" s="373"/>
      <c r="AB26" s="373"/>
      <c r="AC26" s="373"/>
      <c r="AD26" s="373"/>
      <c r="AE26" s="373"/>
      <c r="AF26" s="373"/>
      <c r="AG26" s="373"/>
      <c r="AH26" s="373"/>
      <c r="AI26" s="373"/>
      <c r="AJ26" s="373"/>
      <c r="AK26" s="373"/>
      <c r="AL26" s="373"/>
      <c r="AM26" s="373"/>
    </row>
    <row r="27" spans="1:39" s="22" customFormat="1" ht="15.75">
      <c r="A27" s="283" t="s">
        <v>216</v>
      </c>
      <c r="B27" s="283"/>
      <c r="C27" s="283"/>
      <c r="D27" s="283"/>
      <c r="E27" s="283"/>
      <c r="F27" s="283"/>
      <c r="G27" s="283"/>
      <c r="H27" s="283"/>
      <c r="I27" s="283"/>
      <c r="J27" s="283"/>
      <c r="K27" s="283"/>
      <c r="L27" s="283"/>
      <c r="M27" s="281"/>
      <c r="N27" s="281"/>
      <c r="O27" s="281"/>
      <c r="P27" s="281"/>
      <c r="Q27" s="281"/>
      <c r="R27" s="281"/>
      <c r="S27" s="284"/>
      <c r="T27" s="237"/>
      <c r="U27" s="237"/>
      <c r="V27" s="237"/>
      <c r="W27" s="237"/>
      <c r="X27" s="237"/>
      <c r="Y27" s="373"/>
      <c r="Z27" s="373"/>
      <c r="AA27" s="373"/>
      <c r="AB27" s="373"/>
      <c r="AC27" s="373"/>
      <c r="AD27" s="373"/>
      <c r="AE27" s="373"/>
      <c r="AF27" s="373"/>
      <c r="AG27" s="373"/>
      <c r="AH27" s="373"/>
      <c r="AI27" s="373"/>
      <c r="AJ27" s="373"/>
      <c r="AK27" s="373"/>
      <c r="AL27" s="373"/>
      <c r="AM27" s="373"/>
    </row>
    <row r="28" spans="1:39" s="22" customFormat="1" ht="15.75">
      <c r="A28" s="151" t="s">
        <v>90</v>
      </c>
      <c r="B28" s="9"/>
      <c r="C28" s="9"/>
      <c r="D28" s="9"/>
      <c r="E28" s="9"/>
      <c r="F28" s="9"/>
      <c r="G28" s="9"/>
      <c r="H28" s="9"/>
      <c r="I28" s="9"/>
      <c r="J28" s="9"/>
      <c r="K28" s="9"/>
      <c r="L28" s="9"/>
      <c r="M28" s="10"/>
      <c r="N28" s="151"/>
      <c r="O28" s="281"/>
      <c r="P28" s="281"/>
      <c r="Q28" s="281"/>
      <c r="R28" s="281"/>
      <c r="S28" s="284"/>
      <c r="T28" s="237"/>
      <c r="U28" s="237"/>
      <c r="V28" s="237"/>
      <c r="W28" s="237"/>
      <c r="X28" s="237"/>
      <c r="Y28" s="65" t="s">
        <v>90</v>
      </c>
      <c r="Z28" s="9"/>
      <c r="AA28" s="9"/>
      <c r="AB28" s="9"/>
      <c r="AC28" s="9"/>
      <c r="AD28" s="9"/>
      <c r="AE28" s="9"/>
      <c r="AF28" s="9"/>
      <c r="AG28" s="9"/>
      <c r="AH28" s="9"/>
      <c r="AI28" s="9"/>
      <c r="AJ28" s="9"/>
      <c r="AK28" s="10"/>
      <c r="AL28" s="12"/>
      <c r="AM28" s="207"/>
    </row>
    <row r="29" spans="1:39" s="22" customFormat="1" ht="15.75">
      <c r="A29" s="43" t="s">
        <v>64</v>
      </c>
      <c r="B29" s="208"/>
      <c r="C29" s="208"/>
      <c r="D29" s="9"/>
      <c r="E29" s="376" t="s">
        <v>275</v>
      </c>
      <c r="F29" s="376"/>
      <c r="G29" s="376"/>
      <c r="H29" s="376"/>
      <c r="I29" s="376"/>
      <c r="J29" s="376"/>
      <c r="K29" s="376"/>
      <c r="L29" s="376"/>
      <c r="M29" s="376"/>
      <c r="N29" s="376"/>
      <c r="Q29"/>
      <c r="R29"/>
      <c r="S29" s="237"/>
      <c r="T29" s="237"/>
      <c r="U29" s="237"/>
      <c r="V29" s="237"/>
      <c r="W29" s="237"/>
      <c r="X29" s="237"/>
      <c r="Y29" s="43" t="s">
        <v>64</v>
      </c>
      <c r="Z29" s="208"/>
      <c r="AA29" s="9"/>
      <c r="AB29" s="9"/>
      <c r="AC29" s="9"/>
      <c r="AD29" s="9"/>
      <c r="AE29" s="9"/>
      <c r="AF29" s="9"/>
      <c r="AG29" s="12"/>
      <c r="AH29" s="12"/>
      <c r="AI29" s="9"/>
      <c r="AJ29" s="9"/>
      <c r="AK29" s="9"/>
      <c r="AL29" s="9"/>
      <c r="AM29" s="207"/>
    </row>
    <row r="30" spans="1:39">
      <c r="W30" s="18"/>
      <c r="X30" s="18"/>
    </row>
    <row r="31" spans="1:39" s="1" customFormat="1" ht="18.75">
      <c r="A31" s="1" t="s">
        <v>222</v>
      </c>
      <c r="S31" s="290"/>
      <c r="T31" s="290"/>
      <c r="U31" s="290"/>
      <c r="V31" s="290"/>
      <c r="W31" s="290"/>
      <c r="X31" s="290"/>
    </row>
    <row r="32" spans="1:39" ht="15.75">
      <c r="A32" s="3"/>
      <c r="B32" s="4" t="s">
        <v>25</v>
      </c>
      <c r="C32" s="4" t="s">
        <v>32</v>
      </c>
      <c r="D32" s="4" t="s">
        <v>26</v>
      </c>
      <c r="E32" s="4" t="s">
        <v>27</v>
      </c>
      <c r="F32" s="4" t="s">
        <v>28</v>
      </c>
      <c r="G32" s="4" t="s">
        <v>29</v>
      </c>
      <c r="H32" s="4" t="s">
        <v>30</v>
      </c>
      <c r="I32" s="4" t="s">
        <v>31</v>
      </c>
      <c r="J32" s="4" t="s">
        <v>24</v>
      </c>
      <c r="K32" s="4" t="s">
        <v>23</v>
      </c>
      <c r="L32" s="4" t="s">
        <v>22</v>
      </c>
      <c r="M32" s="5" t="s">
        <v>21</v>
      </c>
      <c r="N32" s="5" t="s">
        <v>20</v>
      </c>
      <c r="O32" s="5" t="s">
        <v>19</v>
      </c>
      <c r="P32" s="5" t="s">
        <v>18</v>
      </c>
      <c r="Q32" s="5" t="s">
        <v>17</v>
      </c>
      <c r="R32" s="5" t="s">
        <v>69</v>
      </c>
      <c r="S32" s="5" t="s">
        <v>270</v>
      </c>
      <c r="T32" s="5" t="s">
        <v>272</v>
      </c>
      <c r="U32" s="5" t="s">
        <v>273</v>
      </c>
      <c r="V32" s="246" t="s">
        <v>219</v>
      </c>
      <c r="W32" s="189"/>
      <c r="X32" s="189"/>
    </row>
    <row r="33" spans="1:25" ht="18.75">
      <c r="A33" s="6" t="s">
        <v>217</v>
      </c>
      <c r="B33" s="19">
        <v>8951</v>
      </c>
      <c r="C33" s="19">
        <v>10949</v>
      </c>
      <c r="D33" s="19">
        <v>11124</v>
      </c>
      <c r="E33" s="19">
        <v>12666</v>
      </c>
      <c r="F33" s="19">
        <v>13911</v>
      </c>
      <c r="G33" s="19">
        <v>15404</v>
      </c>
      <c r="H33" s="19">
        <v>17054</v>
      </c>
      <c r="I33" s="19">
        <v>18324</v>
      </c>
      <c r="J33" s="19">
        <v>18510</v>
      </c>
      <c r="K33" s="19">
        <v>20238</v>
      </c>
      <c r="L33" s="19">
        <v>20186</v>
      </c>
      <c r="M33" s="19">
        <v>20191</v>
      </c>
      <c r="N33" s="19">
        <v>20622</v>
      </c>
      <c r="O33" s="19">
        <v>22012</v>
      </c>
      <c r="P33" s="19">
        <v>21392</v>
      </c>
      <c r="Q33" s="19">
        <v>22525</v>
      </c>
      <c r="R33" s="132">
        <v>22115</v>
      </c>
      <c r="S33" s="167">
        <v>17786</v>
      </c>
      <c r="T33" s="167">
        <v>17826</v>
      </c>
      <c r="U33" s="264">
        <v>18156</v>
      </c>
      <c r="V33" s="247">
        <f>R33/E33*100</f>
        <v>174.60129480498975</v>
      </c>
      <c r="W33" s="190"/>
      <c r="X33" s="190"/>
    </row>
    <row r="34" spans="1:25" ht="18.75">
      <c r="A34" s="176" t="s">
        <v>218</v>
      </c>
      <c r="B34" s="140"/>
      <c r="C34" s="140"/>
      <c r="D34" s="140"/>
      <c r="F34" s="187">
        <v>275842</v>
      </c>
      <c r="G34" s="187">
        <v>296397</v>
      </c>
      <c r="H34" s="187">
        <v>301820</v>
      </c>
      <c r="I34" s="187">
        <v>309325</v>
      </c>
      <c r="J34" s="187">
        <v>314984</v>
      </c>
      <c r="K34" s="187">
        <v>360018</v>
      </c>
      <c r="L34" s="187">
        <v>357859</v>
      </c>
      <c r="M34" s="187">
        <v>372546.5</v>
      </c>
      <c r="N34" s="187">
        <v>335356</v>
      </c>
      <c r="O34" s="187">
        <v>346663</v>
      </c>
      <c r="P34" s="187">
        <v>359760</v>
      </c>
      <c r="Q34" s="187">
        <v>352182</v>
      </c>
      <c r="R34" s="187">
        <v>346861</v>
      </c>
      <c r="T34" s="190"/>
      <c r="U34" s="190"/>
      <c r="V34" s="247">
        <f>R34/F34*100</f>
        <v>125.74626054045433</v>
      </c>
      <c r="W34" s="190"/>
      <c r="X34" s="190"/>
    </row>
    <row r="35" spans="1:25" ht="15.75">
      <c r="A35" s="248" t="s">
        <v>220</v>
      </c>
      <c r="B35" s="249"/>
      <c r="C35" s="249"/>
      <c r="D35" s="249"/>
      <c r="E35" s="250">
        <f t="shared" ref="E35:Q35" si="3">E33/F34*100</f>
        <v>4.5917590504709223</v>
      </c>
      <c r="F35" s="250">
        <f t="shared" si="3"/>
        <v>4.6933673417747146</v>
      </c>
      <c r="G35" s="250">
        <f t="shared" si="3"/>
        <v>5.1037041945530452</v>
      </c>
      <c r="H35" s="250">
        <f t="shared" si="3"/>
        <v>5.513295077992403</v>
      </c>
      <c r="I35" s="250">
        <f t="shared" si="3"/>
        <v>5.8174383460747219</v>
      </c>
      <c r="J35" s="250">
        <f t="shared" si="3"/>
        <v>5.1414095961868567</v>
      </c>
      <c r="K35" s="250">
        <f t="shared" si="3"/>
        <v>5.655299992455129</v>
      </c>
      <c r="L35" s="250">
        <f t="shared" si="3"/>
        <v>5.418384013807672</v>
      </c>
      <c r="M35" s="250">
        <f t="shared" si="3"/>
        <v>6.0207659919607819</v>
      </c>
      <c r="N35" s="250">
        <f t="shared" si="3"/>
        <v>5.9487167652734794</v>
      </c>
      <c r="O35" s="250">
        <f t="shared" si="3"/>
        <v>6.1185234600845009</v>
      </c>
      <c r="P35" s="250">
        <f t="shared" si="3"/>
        <v>6.0741321248672566</v>
      </c>
      <c r="Q35" s="250">
        <f t="shared" si="3"/>
        <v>6.4939557920896274</v>
      </c>
      <c r="R35" s="250">
        <f>R33/R34*100</f>
        <v>6.3757528231770069</v>
      </c>
      <c r="W35" s="18"/>
      <c r="X35" s="18"/>
    </row>
    <row r="36" spans="1:25">
      <c r="W36" s="18"/>
      <c r="X36" s="18"/>
    </row>
    <row r="37" spans="1:25" s="289" customFormat="1" ht="18.75">
      <c r="A37" s="1" t="s">
        <v>223</v>
      </c>
      <c r="B37" s="285"/>
      <c r="C37" s="285"/>
      <c r="D37" s="285"/>
      <c r="E37" s="285"/>
      <c r="F37" s="285"/>
      <c r="G37" s="285"/>
      <c r="H37" s="285"/>
      <c r="I37" s="285"/>
      <c r="J37" s="285"/>
      <c r="K37" s="285"/>
      <c r="L37" s="285"/>
      <c r="M37" s="285"/>
      <c r="N37" s="285"/>
      <c r="O37" s="285"/>
      <c r="P37" s="285"/>
      <c r="Q37" s="285"/>
      <c r="R37" s="285"/>
      <c r="S37" s="286"/>
      <c r="T37" s="286"/>
      <c r="U37" s="286"/>
      <c r="V37" s="286"/>
      <c r="W37" s="286"/>
      <c r="X37" s="287"/>
      <c r="Y37" s="288"/>
    </row>
    <row r="38" spans="1:25" ht="15.75">
      <c r="A38" s="169" t="s">
        <v>44</v>
      </c>
      <c r="B38" s="170" t="s">
        <v>10</v>
      </c>
      <c r="C38" s="170" t="s">
        <v>1</v>
      </c>
      <c r="D38" s="170" t="s">
        <v>2</v>
      </c>
      <c r="E38" s="170" t="s">
        <v>9</v>
      </c>
      <c r="F38" s="170" t="s">
        <v>7</v>
      </c>
      <c r="G38" s="170" t="s">
        <v>3</v>
      </c>
      <c r="H38" s="170" t="s">
        <v>11</v>
      </c>
      <c r="I38" s="170" t="s">
        <v>15</v>
      </c>
      <c r="J38" s="170" t="s">
        <v>13</v>
      </c>
      <c r="K38" s="170" t="s">
        <v>4</v>
      </c>
      <c r="L38" s="170" t="s">
        <v>6</v>
      </c>
      <c r="M38" s="170" t="s">
        <v>16</v>
      </c>
      <c r="N38" s="170" t="s">
        <v>14</v>
      </c>
      <c r="O38" s="170" t="s">
        <v>8</v>
      </c>
      <c r="P38" s="170" t="s">
        <v>12</v>
      </c>
      <c r="Q38" s="170" t="s">
        <v>5</v>
      </c>
      <c r="R38" s="171">
        <f>SUM(B39:Q39)</f>
        <v>346861</v>
      </c>
      <c r="W38" s="18"/>
      <c r="X38" s="266"/>
      <c r="Y38" s="178"/>
    </row>
    <row r="39" spans="1:25" ht="15.75">
      <c r="A39" s="172">
        <v>2018</v>
      </c>
      <c r="B39" s="141">
        <v>85626</v>
      </c>
      <c r="C39" s="141">
        <v>51152</v>
      </c>
      <c r="D39" s="141">
        <v>43875</v>
      </c>
      <c r="E39" s="141">
        <v>33951</v>
      </c>
      <c r="F39" s="141">
        <v>25101</v>
      </c>
      <c r="G39" s="141">
        <v>18212</v>
      </c>
      <c r="H39" s="141">
        <v>17879</v>
      </c>
      <c r="I39" s="141">
        <v>13591</v>
      </c>
      <c r="J39" s="141">
        <v>12687</v>
      </c>
      <c r="K39" s="141">
        <v>10171</v>
      </c>
      <c r="L39" s="141">
        <v>9596</v>
      </c>
      <c r="M39" s="141">
        <v>6722</v>
      </c>
      <c r="N39" s="141">
        <v>6227</v>
      </c>
      <c r="O39" s="141">
        <v>5563</v>
      </c>
      <c r="P39" s="141">
        <v>3645</v>
      </c>
      <c r="Q39" s="141">
        <v>2863</v>
      </c>
      <c r="R39" s="173">
        <f>SUM(B40:Q40)</f>
        <v>99.999999999999986</v>
      </c>
      <c r="W39" s="18"/>
      <c r="X39" s="266"/>
      <c r="Y39" s="269"/>
    </row>
    <row r="40" spans="1:25" ht="15.75">
      <c r="A40" s="174" t="s">
        <v>45</v>
      </c>
      <c r="B40" s="175">
        <v>24.685969307590071</v>
      </c>
      <c r="C40" s="175">
        <v>14.747117721508038</v>
      </c>
      <c r="D40" s="175">
        <v>12.649159173271137</v>
      </c>
      <c r="E40" s="175">
        <v>9.7880707257374002</v>
      </c>
      <c r="F40" s="175">
        <v>7.2366163967698878</v>
      </c>
      <c r="G40" s="175">
        <v>5.2505182191137081</v>
      </c>
      <c r="H40" s="175">
        <v>5.1545143443627275</v>
      </c>
      <c r="I40" s="175">
        <v>3.9182842694912372</v>
      </c>
      <c r="J40" s="175">
        <v>3.6576611380351203</v>
      </c>
      <c r="K40" s="175">
        <v>2.9322985288054872</v>
      </c>
      <c r="L40" s="175">
        <v>2.7665260724036429</v>
      </c>
      <c r="M40" s="175">
        <v>1.9379520903186003</v>
      </c>
      <c r="N40" s="175">
        <v>1.7952436278509261</v>
      </c>
      <c r="O40" s="175">
        <v>1.6038124781973182</v>
      </c>
      <c r="P40" s="175">
        <v>1.0508532236256023</v>
      </c>
      <c r="Q40" s="175">
        <v>0.82540268291909447</v>
      </c>
      <c r="R40" s="265">
        <f>SUM(B40:F40)</f>
        <v>69.106933324876536</v>
      </c>
      <c r="S40" s="243" t="s">
        <v>263</v>
      </c>
      <c r="T40" s="243"/>
      <c r="U40" s="243"/>
      <c r="V40" s="243"/>
      <c r="W40" s="243"/>
      <c r="X40" s="267"/>
      <c r="Y40" s="178"/>
    </row>
    <row r="41" spans="1:25" ht="15.75">
      <c r="A41" s="177" t="s">
        <v>205</v>
      </c>
      <c r="B41" s="5">
        <v>3530</v>
      </c>
      <c r="C41" s="5">
        <v>5254</v>
      </c>
      <c r="D41" s="5">
        <v>4454</v>
      </c>
      <c r="E41" s="5">
        <v>1416</v>
      </c>
      <c r="F41" s="5">
        <v>1842</v>
      </c>
      <c r="G41" s="5">
        <v>172</v>
      </c>
      <c r="H41" s="5">
        <v>1261</v>
      </c>
      <c r="I41" s="5">
        <v>1390</v>
      </c>
      <c r="J41" s="5">
        <v>290</v>
      </c>
      <c r="K41" s="5">
        <v>197</v>
      </c>
      <c r="L41" s="5">
        <v>1171</v>
      </c>
      <c r="M41" s="5">
        <v>106</v>
      </c>
      <c r="N41" s="5">
        <v>87</v>
      </c>
      <c r="O41" s="5">
        <v>638</v>
      </c>
      <c r="P41" s="5">
        <v>0</v>
      </c>
      <c r="Q41" s="5">
        <v>307</v>
      </c>
      <c r="R41" s="176">
        <v>22115</v>
      </c>
      <c r="W41" s="18"/>
      <c r="X41" s="266"/>
      <c r="Y41" s="270"/>
    </row>
    <row r="42" spans="1:25">
      <c r="A42" t="s">
        <v>45</v>
      </c>
      <c r="B42" s="175">
        <v>15.96201673072575</v>
      </c>
      <c r="C42" s="175">
        <v>23.757630567488132</v>
      </c>
      <c r="D42" s="175">
        <v>20.140176350893061</v>
      </c>
      <c r="E42" s="175">
        <v>6.4028939633732751</v>
      </c>
      <c r="F42" s="175">
        <v>8.3291883337101513</v>
      </c>
      <c r="G42" s="175">
        <v>0.77775265656794035</v>
      </c>
      <c r="H42" s="175">
        <v>5.7020122089079814</v>
      </c>
      <c r="I42" s="175">
        <v>6.2853267013339362</v>
      </c>
      <c r="J42" s="175">
        <v>1.3113271535157134</v>
      </c>
      <c r="K42" s="175">
        <v>0.89079810083653632</v>
      </c>
      <c r="L42" s="175">
        <v>5.2950486095410358</v>
      </c>
      <c r="M42" s="175">
        <v>0.47931268369884689</v>
      </c>
      <c r="N42" s="175">
        <v>0.39339814605471402</v>
      </c>
      <c r="O42" s="175">
        <v>2.8849197377345694</v>
      </c>
      <c r="P42" s="175">
        <v>0</v>
      </c>
      <c r="Q42" s="175">
        <v>1.3881980556183586</v>
      </c>
      <c r="R42" s="244">
        <f>SUM(B42:F42)</f>
        <v>74.591905946190366</v>
      </c>
      <c r="S42" s="245" t="s">
        <v>264</v>
      </c>
      <c r="T42" s="71"/>
      <c r="U42" s="71"/>
      <c r="V42" s="71"/>
      <c r="W42" s="71"/>
      <c r="X42" s="268"/>
      <c r="Y42" s="178"/>
    </row>
    <row r="43" spans="1:25">
      <c r="W43" s="18"/>
      <c r="X43" s="266"/>
      <c r="Y43" s="269"/>
    </row>
    <row r="44" spans="1:25" s="182" customFormat="1" ht="15.75">
      <c r="S44" s="238"/>
      <c r="T44" s="238"/>
      <c r="U44" s="238"/>
      <c r="V44" s="238"/>
      <c r="W44" s="238"/>
      <c r="X44" s="238"/>
      <c r="Y44" s="30">
        <f>R41/R38*100</f>
        <v>6.3757528231770069</v>
      </c>
    </row>
    <row r="45" spans="1:25" ht="15.75">
      <c r="A45" s="181" t="s">
        <v>210</v>
      </c>
      <c r="B45" s="182"/>
      <c r="C45" s="182"/>
      <c r="D45" s="182"/>
      <c r="E45" s="182"/>
      <c r="F45" s="182"/>
      <c r="G45" s="182"/>
      <c r="H45" s="182"/>
      <c r="I45" s="182"/>
      <c r="J45" s="182"/>
      <c r="K45" s="182"/>
      <c r="L45" s="182"/>
      <c r="M45" s="182"/>
      <c r="N45" s="182"/>
      <c r="O45" s="182"/>
      <c r="P45" s="182"/>
      <c r="Q45" s="182"/>
      <c r="R45" s="182"/>
      <c r="W45" s="18"/>
      <c r="X45" s="18"/>
    </row>
    <row r="46" spans="1:25" ht="15.75">
      <c r="A46" s="3"/>
      <c r="B46" s="4" t="s">
        <v>25</v>
      </c>
      <c r="C46" s="4" t="s">
        <v>32</v>
      </c>
      <c r="D46" s="4" t="s">
        <v>26</v>
      </c>
      <c r="E46" s="4" t="s">
        <v>27</v>
      </c>
      <c r="F46" s="4" t="s">
        <v>28</v>
      </c>
      <c r="G46" s="4" t="s">
        <v>29</v>
      </c>
      <c r="H46" s="4" t="s">
        <v>30</v>
      </c>
      <c r="I46" s="4" t="s">
        <v>31</v>
      </c>
      <c r="J46" s="4" t="s">
        <v>24</v>
      </c>
      <c r="K46" s="4" t="s">
        <v>23</v>
      </c>
      <c r="L46" s="4" t="s">
        <v>22</v>
      </c>
      <c r="M46" s="5" t="s">
        <v>21</v>
      </c>
      <c r="N46" s="5" t="s">
        <v>20</v>
      </c>
      <c r="O46" s="5" t="s">
        <v>19</v>
      </c>
      <c r="P46" s="5" t="s">
        <v>18</v>
      </c>
      <c r="Q46" s="5" t="s">
        <v>17</v>
      </c>
      <c r="R46" s="5" t="s">
        <v>69</v>
      </c>
      <c r="W46" s="18"/>
      <c r="X46" s="18"/>
    </row>
    <row r="47" spans="1:25" ht="15.75">
      <c r="A47" s="79" t="s">
        <v>0</v>
      </c>
      <c r="B47" s="80">
        <v>8951</v>
      </c>
      <c r="C47" s="80">
        <v>10949</v>
      </c>
      <c r="D47" s="80">
        <v>11124</v>
      </c>
      <c r="E47" s="80">
        <v>12666</v>
      </c>
      <c r="F47" s="80">
        <v>13911</v>
      </c>
      <c r="G47" s="80">
        <v>15404</v>
      </c>
      <c r="H47" s="80">
        <v>17054</v>
      </c>
      <c r="I47" s="80">
        <v>18324</v>
      </c>
      <c r="J47" s="80">
        <v>18510</v>
      </c>
      <c r="K47" s="80">
        <v>20238</v>
      </c>
      <c r="L47" s="80">
        <v>20186</v>
      </c>
      <c r="M47" s="80">
        <v>20191</v>
      </c>
      <c r="N47" s="80">
        <v>20622</v>
      </c>
      <c r="O47" s="80">
        <v>22012</v>
      </c>
      <c r="P47" s="80">
        <v>21392</v>
      </c>
      <c r="Q47" s="80">
        <v>22525</v>
      </c>
      <c r="R47" s="167">
        <v>22115</v>
      </c>
      <c r="W47" s="18"/>
      <c r="X47" s="18"/>
    </row>
    <row r="48" spans="1:25" ht="15.75">
      <c r="A48" s="6" t="s">
        <v>4</v>
      </c>
      <c r="B48" s="7">
        <v>0</v>
      </c>
      <c r="C48" s="7">
        <v>0</v>
      </c>
      <c r="D48" s="7">
        <v>87</v>
      </c>
      <c r="E48" s="7">
        <v>140</v>
      </c>
      <c r="F48" s="7">
        <v>174</v>
      </c>
      <c r="G48" s="7">
        <v>183</v>
      </c>
      <c r="H48" s="7">
        <v>172</v>
      </c>
      <c r="I48" s="7">
        <v>168</v>
      </c>
      <c r="J48" s="7">
        <v>146</v>
      </c>
      <c r="K48" s="7">
        <v>146</v>
      </c>
      <c r="L48" s="7">
        <v>153</v>
      </c>
      <c r="M48" s="7">
        <v>202</v>
      </c>
      <c r="N48" s="7">
        <v>194</v>
      </c>
      <c r="O48" s="7">
        <v>233</v>
      </c>
      <c r="P48" s="7">
        <v>214</v>
      </c>
      <c r="Q48" s="8">
        <v>207</v>
      </c>
      <c r="R48" s="7">
        <v>197</v>
      </c>
      <c r="W48" s="18"/>
      <c r="X48" s="18"/>
    </row>
    <row r="49" spans="1:24" ht="15.75">
      <c r="A49" s="6" t="s">
        <v>3</v>
      </c>
      <c r="B49" s="7">
        <v>434</v>
      </c>
      <c r="C49" s="7">
        <v>512</v>
      </c>
      <c r="D49" s="7">
        <v>483</v>
      </c>
      <c r="E49" s="7">
        <v>459</v>
      </c>
      <c r="F49" s="7">
        <v>256</v>
      </c>
      <c r="G49" s="7">
        <v>235</v>
      </c>
      <c r="H49" s="7">
        <v>260</v>
      </c>
      <c r="I49" s="7">
        <v>219</v>
      </c>
      <c r="J49" s="7">
        <v>205</v>
      </c>
      <c r="K49" s="7">
        <v>248</v>
      </c>
      <c r="L49" s="7">
        <v>95</v>
      </c>
      <c r="M49" s="7">
        <v>141</v>
      </c>
      <c r="N49" s="7">
        <v>161</v>
      </c>
      <c r="O49" s="7">
        <v>165</v>
      </c>
      <c r="P49" s="7">
        <v>230</v>
      </c>
      <c r="Q49" s="8">
        <v>164</v>
      </c>
      <c r="R49" s="7">
        <v>172</v>
      </c>
      <c r="W49" s="18"/>
      <c r="X49" s="18"/>
    </row>
    <row r="50" spans="1:24" ht="15.75">
      <c r="A50" s="6" t="s">
        <v>8</v>
      </c>
      <c r="B50" s="7">
        <v>57</v>
      </c>
      <c r="C50" s="7">
        <v>59</v>
      </c>
      <c r="D50" s="7">
        <v>0</v>
      </c>
      <c r="E50" s="7">
        <v>0</v>
      </c>
      <c r="F50" s="7">
        <v>276</v>
      </c>
      <c r="G50" s="7">
        <v>900</v>
      </c>
      <c r="H50" s="7">
        <v>616</v>
      </c>
      <c r="I50" s="7">
        <v>401</v>
      </c>
      <c r="J50" s="7">
        <v>340</v>
      </c>
      <c r="K50" s="7">
        <v>272</v>
      </c>
      <c r="L50" s="7">
        <v>276</v>
      </c>
      <c r="M50" s="7">
        <v>533</v>
      </c>
      <c r="N50" s="7">
        <v>491</v>
      </c>
      <c r="O50" s="7">
        <v>698</v>
      </c>
      <c r="P50" s="7">
        <v>501</v>
      </c>
      <c r="Q50" s="8">
        <v>507</v>
      </c>
      <c r="R50" s="7">
        <v>638</v>
      </c>
      <c r="W50" s="18"/>
      <c r="X50" s="18"/>
    </row>
    <row r="51" spans="1:24" ht="15.75">
      <c r="A51" s="6" t="s">
        <v>13</v>
      </c>
      <c r="B51" s="7">
        <v>229</v>
      </c>
      <c r="C51" s="7">
        <v>265</v>
      </c>
      <c r="D51" s="7">
        <v>288</v>
      </c>
      <c r="E51" s="7">
        <v>281</v>
      </c>
      <c r="F51" s="7">
        <v>285</v>
      </c>
      <c r="G51" s="7">
        <v>324</v>
      </c>
      <c r="H51" s="7">
        <v>280</v>
      </c>
      <c r="I51" s="7">
        <v>210</v>
      </c>
      <c r="J51" s="7">
        <v>220</v>
      </c>
      <c r="K51" s="7">
        <v>237</v>
      </c>
      <c r="L51" s="7">
        <v>265</v>
      </c>
      <c r="M51" s="7">
        <v>281</v>
      </c>
      <c r="N51" s="7">
        <v>224</v>
      </c>
      <c r="O51" s="7">
        <v>264</v>
      </c>
      <c r="P51" s="7">
        <v>225</v>
      </c>
      <c r="Q51" s="8">
        <v>295</v>
      </c>
      <c r="R51" s="7">
        <v>290</v>
      </c>
      <c r="W51" s="18"/>
      <c r="X51" s="18"/>
    </row>
    <row r="52" spans="1:24" ht="15.75">
      <c r="A52" s="6" t="s">
        <v>14</v>
      </c>
      <c r="B52" s="7">
        <v>58</v>
      </c>
      <c r="C52" s="7">
        <v>156</v>
      </c>
      <c r="D52" s="7">
        <v>26</v>
      </c>
      <c r="E52" s="7">
        <v>98</v>
      </c>
      <c r="F52" s="7">
        <v>180</v>
      </c>
      <c r="G52" s="7">
        <v>144</v>
      </c>
      <c r="H52" s="7">
        <v>116</v>
      </c>
      <c r="I52" s="7">
        <v>186</v>
      </c>
      <c r="J52" s="7">
        <v>95</v>
      </c>
      <c r="K52" s="7">
        <v>99</v>
      </c>
      <c r="L52" s="7">
        <v>208</v>
      </c>
      <c r="M52" s="7">
        <v>150</v>
      </c>
      <c r="N52" s="7">
        <v>134</v>
      </c>
      <c r="O52" s="7">
        <v>166</v>
      </c>
      <c r="P52" s="7">
        <v>205</v>
      </c>
      <c r="Q52" s="8">
        <v>142</v>
      </c>
      <c r="R52" s="7">
        <v>87</v>
      </c>
      <c r="W52" s="18"/>
      <c r="X52" s="18"/>
    </row>
    <row r="53" spans="1:24" ht="15.75">
      <c r="A53" s="6" t="s">
        <v>16</v>
      </c>
      <c r="B53" s="7">
        <v>144</v>
      </c>
      <c r="C53" s="7">
        <v>99</v>
      </c>
      <c r="D53" s="7">
        <v>125</v>
      </c>
      <c r="E53" s="7">
        <v>106</v>
      </c>
      <c r="F53" s="7">
        <v>122</v>
      </c>
      <c r="G53" s="7">
        <v>107</v>
      </c>
      <c r="H53" s="7">
        <v>105</v>
      </c>
      <c r="I53" s="7">
        <v>84</v>
      </c>
      <c r="J53" s="7">
        <v>75</v>
      </c>
      <c r="K53" s="7">
        <v>85</v>
      </c>
      <c r="L53" s="7">
        <v>74</v>
      </c>
      <c r="M53" s="7">
        <v>98</v>
      </c>
      <c r="N53" s="7">
        <v>86</v>
      </c>
      <c r="O53" s="7">
        <v>96</v>
      </c>
      <c r="P53" s="7">
        <v>94</v>
      </c>
      <c r="Q53" s="8">
        <v>79</v>
      </c>
      <c r="R53" s="7">
        <v>106</v>
      </c>
      <c r="W53" s="18"/>
      <c r="X53" s="18"/>
    </row>
    <row r="54" spans="1:24" ht="15.75">
      <c r="A54" s="79" t="s">
        <v>165</v>
      </c>
      <c r="B54" s="80">
        <f>SUM(B48:B53)</f>
        <v>922</v>
      </c>
      <c r="C54" s="80">
        <f t="shared" ref="C54:Q54" si="4">SUM(C48:C53)</f>
        <v>1091</v>
      </c>
      <c r="D54" s="80">
        <f t="shared" si="4"/>
        <v>1009</v>
      </c>
      <c r="E54" s="80">
        <f t="shared" si="4"/>
        <v>1084</v>
      </c>
      <c r="F54" s="80">
        <f t="shared" si="4"/>
        <v>1293</v>
      </c>
      <c r="G54" s="80">
        <f t="shared" si="4"/>
        <v>1893</v>
      </c>
      <c r="H54" s="80">
        <f t="shared" si="4"/>
        <v>1549</v>
      </c>
      <c r="I54" s="80">
        <f t="shared" si="4"/>
        <v>1268</v>
      </c>
      <c r="J54" s="80">
        <f t="shared" si="4"/>
        <v>1081</v>
      </c>
      <c r="K54" s="80">
        <f t="shared" si="4"/>
        <v>1087</v>
      </c>
      <c r="L54" s="80">
        <f t="shared" si="4"/>
        <v>1071</v>
      </c>
      <c r="M54" s="80">
        <f t="shared" si="4"/>
        <v>1405</v>
      </c>
      <c r="N54" s="80">
        <f t="shared" si="4"/>
        <v>1290</v>
      </c>
      <c r="O54" s="80">
        <f t="shared" si="4"/>
        <v>1622</v>
      </c>
      <c r="P54" s="80">
        <f t="shared" si="4"/>
        <v>1469</v>
      </c>
      <c r="Q54" s="80">
        <f t="shared" si="4"/>
        <v>1394</v>
      </c>
      <c r="R54" s="131">
        <f>SUM(R48:R53)</f>
        <v>1490</v>
      </c>
      <c r="W54" s="18"/>
      <c r="X54" s="18"/>
    </row>
    <row r="55" spans="1:24">
      <c r="W55" s="18"/>
      <c r="X55" s="18"/>
    </row>
    <row r="56" spans="1:24">
      <c r="W56" s="18"/>
      <c r="X56" s="18"/>
    </row>
    <row r="57" spans="1:24">
      <c r="W57" s="18"/>
      <c r="X57" s="18"/>
    </row>
    <row r="58" spans="1:24" ht="15.75">
      <c r="A58" s="181" t="s">
        <v>221</v>
      </c>
      <c r="W58" s="18"/>
      <c r="X58" s="18"/>
    </row>
    <row r="59" spans="1:24" ht="15.75">
      <c r="A59" s="3"/>
      <c r="B59" s="4" t="s">
        <v>25</v>
      </c>
      <c r="C59" s="4" t="s">
        <v>32</v>
      </c>
      <c r="D59" s="4" t="s">
        <v>26</v>
      </c>
      <c r="E59" s="4" t="s">
        <v>27</v>
      </c>
      <c r="F59" s="4" t="s">
        <v>28</v>
      </c>
      <c r="G59" s="4" t="s">
        <v>29</v>
      </c>
      <c r="H59" s="4" t="s">
        <v>30</v>
      </c>
      <c r="I59" s="4" t="s">
        <v>31</v>
      </c>
      <c r="J59" s="4" t="s">
        <v>24</v>
      </c>
      <c r="K59" s="4" t="s">
        <v>23</v>
      </c>
      <c r="L59" s="4" t="s">
        <v>22</v>
      </c>
      <c r="M59" s="5" t="s">
        <v>21</v>
      </c>
      <c r="N59" s="5" t="s">
        <v>20</v>
      </c>
      <c r="O59" s="5" t="s">
        <v>19</v>
      </c>
      <c r="P59" s="5" t="s">
        <v>18</v>
      </c>
      <c r="Q59" s="5" t="s">
        <v>17</v>
      </c>
      <c r="R59" s="5" t="s">
        <v>69</v>
      </c>
      <c r="W59" s="18"/>
      <c r="X59" s="18"/>
    </row>
    <row r="60" spans="1:24" ht="15.75">
      <c r="A60" s="79" t="s">
        <v>0</v>
      </c>
      <c r="B60" s="80">
        <v>8951</v>
      </c>
      <c r="C60" s="80">
        <v>10949</v>
      </c>
      <c r="D60" s="80">
        <v>11124</v>
      </c>
      <c r="E60" s="80">
        <v>12666</v>
      </c>
      <c r="F60" s="80">
        <v>13911</v>
      </c>
      <c r="G60" s="80">
        <v>15404</v>
      </c>
      <c r="H60" s="80">
        <v>17054</v>
      </c>
      <c r="I60" s="80">
        <v>18324</v>
      </c>
      <c r="J60" s="80">
        <v>18510</v>
      </c>
      <c r="K60" s="80">
        <v>20238</v>
      </c>
      <c r="L60" s="80">
        <v>20186</v>
      </c>
      <c r="M60" s="80">
        <v>20191</v>
      </c>
      <c r="N60" s="80">
        <v>20622</v>
      </c>
      <c r="O60" s="80">
        <v>22012</v>
      </c>
      <c r="P60" s="80">
        <v>21392</v>
      </c>
      <c r="Q60" s="80">
        <v>22525</v>
      </c>
      <c r="R60" s="167">
        <v>22115</v>
      </c>
      <c r="W60" s="18"/>
      <c r="X60" s="18"/>
    </row>
    <row r="61" spans="1:24" ht="15.75">
      <c r="A61" s="6" t="s">
        <v>1</v>
      </c>
      <c r="B61" s="7">
        <v>2194</v>
      </c>
      <c r="C61" s="7">
        <v>3208</v>
      </c>
      <c r="D61" s="7">
        <v>3880</v>
      </c>
      <c r="E61" s="7">
        <v>3967</v>
      </c>
      <c r="F61" s="7">
        <v>4246</v>
      </c>
      <c r="G61" s="7">
        <v>4568</v>
      </c>
      <c r="H61" s="7">
        <v>5016</v>
      </c>
      <c r="I61" s="7">
        <v>5009</v>
      </c>
      <c r="J61" s="7">
        <v>5218</v>
      </c>
      <c r="K61" s="19">
        <v>5033</v>
      </c>
      <c r="L61" s="7">
        <v>4762</v>
      </c>
      <c r="M61" s="7">
        <v>4720</v>
      </c>
      <c r="N61" s="7">
        <v>5453</v>
      </c>
      <c r="O61" s="7">
        <v>5473</v>
      </c>
      <c r="P61" s="7">
        <v>5445</v>
      </c>
      <c r="Q61" s="8">
        <v>5555</v>
      </c>
      <c r="R61" s="7">
        <v>5254</v>
      </c>
      <c r="S61" s="216">
        <f>SUM(R67,R66,R62,R61)</f>
        <v>14654</v>
      </c>
      <c r="T61" s="130" t="s">
        <v>267</v>
      </c>
      <c r="U61" s="130"/>
      <c r="W61" s="18"/>
      <c r="X61" s="18"/>
    </row>
    <row r="62" spans="1:24" ht="15.75">
      <c r="A62" s="6" t="s">
        <v>2</v>
      </c>
      <c r="B62" s="7">
        <v>1693</v>
      </c>
      <c r="C62" s="7">
        <v>2078</v>
      </c>
      <c r="D62" s="7">
        <v>2077</v>
      </c>
      <c r="E62" s="7">
        <v>2350</v>
      </c>
      <c r="F62" s="7">
        <v>2708</v>
      </c>
      <c r="G62" s="7">
        <v>2947</v>
      </c>
      <c r="H62" s="7">
        <v>3319</v>
      </c>
      <c r="I62" s="7">
        <v>3701</v>
      </c>
      <c r="J62" s="7">
        <v>4175</v>
      </c>
      <c r="K62" s="7">
        <v>4995</v>
      </c>
      <c r="L62" s="7">
        <v>4284</v>
      </c>
      <c r="M62" s="7">
        <v>4325</v>
      </c>
      <c r="N62" s="7">
        <v>3918</v>
      </c>
      <c r="O62" s="7">
        <v>3764</v>
      </c>
      <c r="P62" s="7">
        <v>3858</v>
      </c>
      <c r="Q62" s="8">
        <v>4401</v>
      </c>
      <c r="R62" s="132">
        <v>4454</v>
      </c>
      <c r="S62" s="216">
        <f>S61/R60*100</f>
        <v>66.262717612480216</v>
      </c>
      <c r="T62" s="18" t="s">
        <v>268</v>
      </c>
      <c r="W62" s="18"/>
      <c r="X62" s="18"/>
    </row>
    <row r="63" spans="1:24" ht="15.75">
      <c r="A63" s="6" t="s">
        <v>5</v>
      </c>
      <c r="B63" s="7">
        <v>142</v>
      </c>
      <c r="C63" s="7">
        <v>162</v>
      </c>
      <c r="D63" s="7">
        <v>190</v>
      </c>
      <c r="E63" s="7">
        <v>165</v>
      </c>
      <c r="F63" s="7">
        <v>203</v>
      </c>
      <c r="G63" s="7">
        <v>232</v>
      </c>
      <c r="H63" s="7">
        <v>225</v>
      </c>
      <c r="I63" s="7">
        <v>213</v>
      </c>
      <c r="J63" s="7">
        <v>285</v>
      </c>
      <c r="K63" s="7">
        <v>431</v>
      </c>
      <c r="L63" s="7">
        <v>137</v>
      </c>
      <c r="M63" s="7">
        <v>207</v>
      </c>
      <c r="N63" s="7">
        <v>222</v>
      </c>
      <c r="O63" s="7">
        <v>313</v>
      </c>
      <c r="P63" s="7">
        <v>289</v>
      </c>
      <c r="Q63" s="8">
        <v>277</v>
      </c>
      <c r="R63" s="7">
        <v>307</v>
      </c>
      <c r="W63" s="18"/>
      <c r="X63" s="18"/>
    </row>
    <row r="64" spans="1:24" ht="15.75">
      <c r="A64" s="6" t="s">
        <v>7</v>
      </c>
      <c r="B64" s="7">
        <v>816</v>
      </c>
      <c r="C64" s="7">
        <v>927</v>
      </c>
      <c r="D64" s="7">
        <v>808</v>
      </c>
      <c r="E64" s="7">
        <v>1008</v>
      </c>
      <c r="F64" s="7">
        <v>1133</v>
      </c>
      <c r="G64" s="7">
        <v>1149</v>
      </c>
      <c r="H64" s="7">
        <v>1279</v>
      </c>
      <c r="I64" s="7">
        <v>1398</v>
      </c>
      <c r="J64" s="7">
        <v>1532</v>
      </c>
      <c r="K64" s="7">
        <v>1802</v>
      </c>
      <c r="L64" s="7">
        <v>2496</v>
      </c>
      <c r="M64" s="7">
        <v>2281</v>
      </c>
      <c r="N64" s="7">
        <v>2052</v>
      </c>
      <c r="O64" s="7">
        <v>2139</v>
      </c>
      <c r="P64" s="7">
        <v>2061</v>
      </c>
      <c r="Q64" s="8">
        <v>2080</v>
      </c>
      <c r="R64" s="7">
        <v>1842</v>
      </c>
      <c r="W64" s="18"/>
      <c r="X64" s="18"/>
    </row>
    <row r="65" spans="1:40" ht="15.75">
      <c r="A65" s="6" t="s">
        <v>6</v>
      </c>
      <c r="B65" s="7">
        <v>101</v>
      </c>
      <c r="C65" s="7">
        <v>74</v>
      </c>
      <c r="D65" s="7">
        <v>138</v>
      </c>
      <c r="E65" s="7">
        <v>151</v>
      </c>
      <c r="F65" s="7">
        <v>117</v>
      </c>
      <c r="G65" s="7">
        <v>202</v>
      </c>
      <c r="H65" s="7">
        <v>272</v>
      </c>
      <c r="I65" s="7">
        <v>1134</v>
      </c>
      <c r="J65" s="7">
        <v>766</v>
      </c>
      <c r="K65" s="7">
        <v>719</v>
      </c>
      <c r="L65" s="7">
        <v>883</v>
      </c>
      <c r="M65" s="7">
        <v>1004</v>
      </c>
      <c r="N65" s="7">
        <v>1051</v>
      </c>
      <c r="O65" s="19">
        <v>1169</v>
      </c>
      <c r="P65" s="19">
        <v>1189</v>
      </c>
      <c r="Q65" s="20">
        <v>1318</v>
      </c>
      <c r="R65" s="7">
        <v>1171</v>
      </c>
      <c r="W65" s="18"/>
      <c r="X65" s="18"/>
    </row>
    <row r="66" spans="1:40" ht="15.75">
      <c r="A66" s="6" t="s">
        <v>9</v>
      </c>
      <c r="B66" s="7">
        <v>704</v>
      </c>
      <c r="C66" s="7">
        <v>763</v>
      </c>
      <c r="D66" s="7">
        <v>167</v>
      </c>
      <c r="E66" s="7">
        <v>595</v>
      </c>
      <c r="F66" s="7">
        <v>595</v>
      </c>
      <c r="G66" s="7">
        <v>595</v>
      </c>
      <c r="H66" s="7">
        <v>696</v>
      </c>
      <c r="I66" s="7">
        <v>988</v>
      </c>
      <c r="J66" s="7">
        <v>1304</v>
      </c>
      <c r="K66" s="7">
        <v>1132</v>
      </c>
      <c r="L66" s="7">
        <v>1053</v>
      </c>
      <c r="M66" s="7">
        <v>1238</v>
      </c>
      <c r="N66" s="7">
        <v>1201</v>
      </c>
      <c r="O66" s="7">
        <v>1306</v>
      </c>
      <c r="P66" s="7">
        <v>1192</v>
      </c>
      <c r="Q66" s="8">
        <v>1320</v>
      </c>
      <c r="R66" s="7">
        <v>1416</v>
      </c>
      <c r="W66" s="18"/>
      <c r="X66" s="18"/>
    </row>
    <row r="67" spans="1:40" ht="15.75">
      <c r="A67" s="6" t="s">
        <v>10</v>
      </c>
      <c r="B67" s="7">
        <v>1627</v>
      </c>
      <c r="C67" s="7">
        <v>1711</v>
      </c>
      <c r="D67" s="7">
        <v>1872</v>
      </c>
      <c r="E67" s="7">
        <v>2133</v>
      </c>
      <c r="F67" s="7">
        <v>2149</v>
      </c>
      <c r="G67" s="7">
        <v>2279</v>
      </c>
      <c r="H67" s="7">
        <v>2656</v>
      </c>
      <c r="I67" s="7">
        <v>2925</v>
      </c>
      <c r="J67" s="7">
        <v>2985</v>
      </c>
      <c r="K67" s="7">
        <v>3284</v>
      </c>
      <c r="L67" s="7">
        <v>3915</v>
      </c>
      <c r="M67" s="7">
        <v>3190</v>
      </c>
      <c r="N67" s="7">
        <v>3369</v>
      </c>
      <c r="O67" s="7">
        <v>3413</v>
      </c>
      <c r="P67" s="7">
        <v>3351</v>
      </c>
      <c r="Q67" s="8">
        <v>3566</v>
      </c>
      <c r="R67" s="7">
        <v>3530</v>
      </c>
      <c r="W67" s="18"/>
      <c r="X67" s="18"/>
    </row>
    <row r="68" spans="1:40" ht="15.75">
      <c r="A68" s="6" t="s">
        <v>11</v>
      </c>
      <c r="B68" s="7">
        <v>303</v>
      </c>
      <c r="C68" s="7">
        <v>350</v>
      </c>
      <c r="D68" s="7">
        <v>421</v>
      </c>
      <c r="E68" s="7">
        <v>477</v>
      </c>
      <c r="F68" s="7">
        <v>529</v>
      </c>
      <c r="G68" s="7">
        <v>693</v>
      </c>
      <c r="H68" s="7">
        <v>723</v>
      </c>
      <c r="I68" s="7">
        <v>956</v>
      </c>
      <c r="J68" s="7">
        <v>942</v>
      </c>
      <c r="K68" s="7">
        <v>1093</v>
      </c>
      <c r="L68" s="7">
        <v>973</v>
      </c>
      <c r="M68" s="7">
        <v>953</v>
      </c>
      <c r="N68" s="7">
        <v>1038</v>
      </c>
      <c r="O68" s="7">
        <v>1198</v>
      </c>
      <c r="P68" s="7">
        <v>1209</v>
      </c>
      <c r="Q68" s="8">
        <v>1216</v>
      </c>
      <c r="R68" s="7">
        <v>1261</v>
      </c>
      <c r="W68" s="18"/>
      <c r="X68" s="18"/>
    </row>
    <row r="69" spans="1:40" ht="15.75">
      <c r="A69" s="6" t="s">
        <v>15</v>
      </c>
      <c r="B69" s="7">
        <v>278</v>
      </c>
      <c r="C69" s="7">
        <v>393</v>
      </c>
      <c r="D69" s="7">
        <v>355</v>
      </c>
      <c r="E69" s="7">
        <v>420</v>
      </c>
      <c r="F69" s="7">
        <v>622</v>
      </c>
      <c r="G69" s="7">
        <v>552</v>
      </c>
      <c r="H69" s="7">
        <v>635</v>
      </c>
      <c r="I69" s="7">
        <v>732</v>
      </c>
      <c r="J69" s="7">
        <v>222</v>
      </c>
      <c r="K69" s="7">
        <v>662</v>
      </c>
      <c r="L69" s="7">
        <v>592</v>
      </c>
      <c r="M69" s="7">
        <v>814</v>
      </c>
      <c r="N69" s="7">
        <v>1028</v>
      </c>
      <c r="O69" s="7">
        <v>1613</v>
      </c>
      <c r="P69" s="7">
        <v>1329</v>
      </c>
      <c r="Q69" s="8">
        <v>1398</v>
      </c>
      <c r="R69" s="7">
        <v>1390</v>
      </c>
      <c r="W69" s="18"/>
      <c r="X69" s="18"/>
    </row>
    <row r="70" spans="1:40" ht="15.75">
      <c r="A70" s="6" t="s">
        <v>12</v>
      </c>
      <c r="B70" s="7">
        <v>171</v>
      </c>
      <c r="C70" s="7">
        <v>192</v>
      </c>
      <c r="D70" s="7">
        <v>207</v>
      </c>
      <c r="E70" s="7">
        <v>316</v>
      </c>
      <c r="F70" s="7">
        <v>316</v>
      </c>
      <c r="G70" s="7">
        <v>294</v>
      </c>
      <c r="H70" s="7">
        <v>684</v>
      </c>
      <c r="I70" s="7">
        <v>0</v>
      </c>
      <c r="J70" s="7">
        <v>0</v>
      </c>
      <c r="K70" s="7">
        <v>0</v>
      </c>
      <c r="L70" s="7">
        <v>20</v>
      </c>
      <c r="M70" s="7">
        <v>54</v>
      </c>
      <c r="N70" s="7">
        <v>0</v>
      </c>
      <c r="O70" s="7">
        <v>2</v>
      </c>
      <c r="P70" s="7">
        <v>0</v>
      </c>
      <c r="Q70" s="8">
        <v>0</v>
      </c>
      <c r="R70" s="7">
        <v>0</v>
      </c>
      <c r="W70" s="18"/>
      <c r="X70" s="18"/>
    </row>
    <row r="71" spans="1:40" ht="15.75">
      <c r="A71" s="186" t="s">
        <v>165</v>
      </c>
      <c r="B71" s="80">
        <f>SUM(B61:B70)</f>
        <v>8029</v>
      </c>
      <c r="C71" s="80">
        <f t="shared" ref="C71:R71" si="5">SUM(C61:C70)</f>
        <v>9858</v>
      </c>
      <c r="D71" s="80">
        <f t="shared" si="5"/>
        <v>10115</v>
      </c>
      <c r="E71" s="80">
        <f t="shared" si="5"/>
        <v>11582</v>
      </c>
      <c r="F71" s="80">
        <f t="shared" si="5"/>
        <v>12618</v>
      </c>
      <c r="G71" s="80">
        <f t="shared" si="5"/>
        <v>13511</v>
      </c>
      <c r="H71" s="80">
        <f t="shared" si="5"/>
        <v>15505</v>
      </c>
      <c r="I71" s="80">
        <f t="shared" si="5"/>
        <v>17056</v>
      </c>
      <c r="J71" s="80">
        <f t="shared" si="5"/>
        <v>17429</v>
      </c>
      <c r="K71" s="80">
        <f t="shared" si="5"/>
        <v>19151</v>
      </c>
      <c r="L71" s="80">
        <f t="shared" si="5"/>
        <v>19115</v>
      </c>
      <c r="M71" s="80">
        <f t="shared" si="5"/>
        <v>18786</v>
      </c>
      <c r="N71" s="80">
        <f t="shared" si="5"/>
        <v>19332</v>
      </c>
      <c r="O71" s="80">
        <f t="shared" si="5"/>
        <v>20390</v>
      </c>
      <c r="P71" s="80">
        <f t="shared" si="5"/>
        <v>19923</v>
      </c>
      <c r="Q71" s="80">
        <f t="shared" si="5"/>
        <v>21131</v>
      </c>
      <c r="R71" s="80">
        <f t="shared" si="5"/>
        <v>20625</v>
      </c>
    </row>
    <row r="73" spans="1:40" ht="15.75">
      <c r="A73" s="181" t="s">
        <v>265</v>
      </c>
      <c r="AN73" s="12"/>
    </row>
    <row r="74" spans="1:40" ht="15.75">
      <c r="A74" s="3" t="s">
        <v>212</v>
      </c>
      <c r="B74" s="5" t="s">
        <v>207</v>
      </c>
      <c r="C74" s="5" t="s">
        <v>33</v>
      </c>
      <c r="D74" s="5" t="s">
        <v>224</v>
      </c>
      <c r="G74" s="7" t="s">
        <v>212</v>
      </c>
      <c r="H74" s="4" t="s">
        <v>211</v>
      </c>
      <c r="I74" s="161" t="s">
        <v>33</v>
      </c>
      <c r="J74" s="160" t="s">
        <v>224</v>
      </c>
      <c r="K74" s="2"/>
      <c r="AN74" s="149"/>
    </row>
    <row r="75" spans="1:40" ht="18.75">
      <c r="A75" s="183" t="s">
        <v>0</v>
      </c>
      <c r="B75" s="167">
        <v>22115</v>
      </c>
      <c r="C75" s="80">
        <v>346861</v>
      </c>
      <c r="D75" s="191">
        <f>B75/C75*100</f>
        <v>6.3757528231770069</v>
      </c>
      <c r="G75" s="183" t="s">
        <v>0</v>
      </c>
      <c r="H75" s="167">
        <v>22115</v>
      </c>
      <c r="I75" s="196">
        <v>346861</v>
      </c>
      <c r="J75" s="191">
        <f t="shared" ref="J75:J85" si="6">H75/I75*100</f>
        <v>6.3757528231770069</v>
      </c>
      <c r="K75" s="2"/>
      <c r="AN75" s="31"/>
    </row>
    <row r="76" spans="1:40" ht="18.75">
      <c r="A76" s="183" t="s">
        <v>208</v>
      </c>
      <c r="B76" s="131">
        <f>SUM(B77:B82)</f>
        <v>1490</v>
      </c>
      <c r="C76" s="80">
        <f>SUM(C77:C82)</f>
        <v>59582</v>
      </c>
      <c r="D76" s="191">
        <f>B76/C76*100</f>
        <v>2.500755261656205</v>
      </c>
      <c r="G76" s="183" t="s">
        <v>209</v>
      </c>
      <c r="H76" s="193">
        <f>SUM(H77:H85)</f>
        <v>20625</v>
      </c>
      <c r="I76" s="197">
        <f>SUM(I77:I85)</f>
        <v>283634</v>
      </c>
      <c r="J76" s="192">
        <f t="shared" si="6"/>
        <v>7.2716952128447225</v>
      </c>
      <c r="K76" s="2"/>
      <c r="AN76" s="12"/>
    </row>
    <row r="77" spans="1:40" ht="15.75">
      <c r="A77" s="32" t="s">
        <v>16</v>
      </c>
      <c r="B77" s="7">
        <v>106</v>
      </c>
      <c r="C77" s="7">
        <v>6722</v>
      </c>
      <c r="D77" s="195">
        <f t="shared" ref="D77:D82" si="7">B77/C77*100</f>
        <v>1.576911633442428</v>
      </c>
      <c r="G77" s="5" t="s">
        <v>5</v>
      </c>
      <c r="H77" s="194">
        <v>307</v>
      </c>
      <c r="I77" s="198">
        <v>2863</v>
      </c>
      <c r="J77" s="16">
        <f t="shared" si="6"/>
        <v>10.723017813482361</v>
      </c>
      <c r="K77" s="2"/>
      <c r="AN77" s="150"/>
    </row>
    <row r="78" spans="1:40" ht="15.75">
      <c r="A78" s="32" t="s">
        <v>14</v>
      </c>
      <c r="B78" s="7">
        <v>87</v>
      </c>
      <c r="C78" s="7">
        <v>6227</v>
      </c>
      <c r="D78" s="195">
        <f t="shared" si="7"/>
        <v>1.3971414806487876</v>
      </c>
      <c r="G78" s="32" t="s">
        <v>11</v>
      </c>
      <c r="H78" s="194">
        <v>1261</v>
      </c>
      <c r="I78" s="198">
        <v>17879</v>
      </c>
      <c r="J78" s="16">
        <f t="shared" si="6"/>
        <v>7.0529671681861403</v>
      </c>
      <c r="K78" s="2"/>
      <c r="AN78" s="33"/>
    </row>
    <row r="79" spans="1:40" ht="15.75">
      <c r="A79" s="32" t="s">
        <v>3</v>
      </c>
      <c r="B79" s="7">
        <v>172</v>
      </c>
      <c r="C79" s="7">
        <v>18212</v>
      </c>
      <c r="D79" s="195">
        <f t="shared" si="7"/>
        <v>0.94443224247748736</v>
      </c>
      <c r="G79" s="32" t="s">
        <v>6</v>
      </c>
      <c r="H79" s="194">
        <v>1171</v>
      </c>
      <c r="I79" s="198">
        <v>9596</v>
      </c>
      <c r="J79" s="16">
        <f t="shared" si="6"/>
        <v>12.203001250521051</v>
      </c>
      <c r="K79" s="2"/>
    </row>
    <row r="80" spans="1:40" ht="15.75">
      <c r="A80" s="32" t="s">
        <v>4</v>
      </c>
      <c r="B80" s="7">
        <v>197</v>
      </c>
      <c r="C80" s="7">
        <v>10171</v>
      </c>
      <c r="D80" s="195">
        <f t="shared" si="7"/>
        <v>1.936879362894504</v>
      </c>
      <c r="G80" s="32" t="s">
        <v>9</v>
      </c>
      <c r="H80" s="194">
        <v>1416</v>
      </c>
      <c r="I80" s="198">
        <v>33951</v>
      </c>
      <c r="J80" s="16">
        <f t="shared" si="6"/>
        <v>4.1707166210126356</v>
      </c>
      <c r="K80" s="2"/>
    </row>
    <row r="81" spans="1:36" ht="15.75">
      <c r="A81" s="32" t="s">
        <v>13</v>
      </c>
      <c r="B81" s="7">
        <v>290</v>
      </c>
      <c r="C81" s="7">
        <v>12687</v>
      </c>
      <c r="D81" s="195">
        <f t="shared" si="7"/>
        <v>2.2858043666745487</v>
      </c>
      <c r="G81" s="32" t="s">
        <v>15</v>
      </c>
      <c r="H81" s="194">
        <v>1390</v>
      </c>
      <c r="I81" s="198">
        <v>13591</v>
      </c>
      <c r="J81" s="16">
        <f t="shared" si="6"/>
        <v>10.227356338753586</v>
      </c>
      <c r="K81" s="2"/>
    </row>
    <row r="82" spans="1:36" ht="15.75">
      <c r="A82" s="32" t="s">
        <v>8</v>
      </c>
      <c r="B82" s="7">
        <v>638</v>
      </c>
      <c r="C82" s="7">
        <v>5563</v>
      </c>
      <c r="D82" s="195">
        <f t="shared" si="7"/>
        <v>11.468632033075679</v>
      </c>
      <c r="G82" s="32" t="s">
        <v>7</v>
      </c>
      <c r="H82" s="194">
        <v>1842</v>
      </c>
      <c r="I82" s="198">
        <v>25101</v>
      </c>
      <c r="J82" s="16">
        <f t="shared" si="6"/>
        <v>7.3383530536632007</v>
      </c>
      <c r="K82" s="2"/>
    </row>
    <row r="83" spans="1:36" ht="15.75">
      <c r="A83" s="251" t="s">
        <v>213</v>
      </c>
      <c r="B83" s="252">
        <f>B76/B75*100</f>
        <v>6.7375084784083201</v>
      </c>
      <c r="C83" s="252">
        <f>C76/C75*100</f>
        <v>17.17748608232116</v>
      </c>
      <c r="D83" s="140"/>
      <c r="G83" s="32" t="s">
        <v>10</v>
      </c>
      <c r="H83" s="194">
        <v>3530</v>
      </c>
      <c r="I83" s="198">
        <v>85626</v>
      </c>
      <c r="J83" s="16">
        <f t="shared" si="6"/>
        <v>4.1225795903113536</v>
      </c>
      <c r="K83" s="2"/>
    </row>
    <row r="84" spans="1:36" ht="15.75">
      <c r="G84" s="32" t="s">
        <v>2</v>
      </c>
      <c r="H84" s="194">
        <v>4454</v>
      </c>
      <c r="I84" s="198">
        <v>43875</v>
      </c>
      <c r="J84" s="16">
        <f t="shared" si="6"/>
        <v>10.15156695156695</v>
      </c>
      <c r="K84" s="2"/>
    </row>
    <row r="85" spans="1:36" ht="15.75">
      <c r="G85" s="32" t="s">
        <v>1</v>
      </c>
      <c r="H85" s="194">
        <v>5254</v>
      </c>
      <c r="I85" s="198">
        <v>51152</v>
      </c>
      <c r="J85" s="16">
        <f t="shared" si="6"/>
        <v>10.271348138880199</v>
      </c>
      <c r="K85" s="2"/>
    </row>
    <row r="86" spans="1:36" ht="15.75">
      <c r="G86" s="251" t="s">
        <v>213</v>
      </c>
      <c r="H86" s="253">
        <f>H76/H75*100</f>
        <v>93.262491521591684</v>
      </c>
      <c r="I86" s="253">
        <f>I76/I75*100</f>
        <v>81.771660694053239</v>
      </c>
      <c r="J86" s="199"/>
      <c r="K86" s="2"/>
    </row>
    <row r="89" spans="1:36">
      <c r="A89" s="205" t="s">
        <v>206</v>
      </c>
      <c r="B89" s="205"/>
      <c r="C89" s="205"/>
      <c r="D89" s="205"/>
      <c r="E89" s="205"/>
      <c r="F89" s="205"/>
      <c r="G89" s="205"/>
      <c r="H89" s="205"/>
      <c r="I89" s="205"/>
      <c r="J89" s="205"/>
      <c r="K89" s="205"/>
      <c r="L89" s="205"/>
      <c r="M89" s="205"/>
      <c r="N89" s="205"/>
      <c r="O89" s="205"/>
      <c r="P89" s="205"/>
      <c r="Q89" s="205"/>
      <c r="R89" s="205"/>
      <c r="S89" s="206"/>
    </row>
    <row r="90" spans="1:36">
      <c r="A90" s="205" t="s">
        <v>225</v>
      </c>
      <c r="B90" s="205"/>
      <c r="C90" s="205"/>
      <c r="D90" s="205"/>
      <c r="E90" s="205"/>
      <c r="F90" s="205"/>
      <c r="G90" s="205"/>
      <c r="H90" s="205"/>
      <c r="I90" s="205"/>
      <c r="J90" s="205"/>
      <c r="K90" s="205"/>
      <c r="L90" s="205"/>
      <c r="M90" s="205"/>
      <c r="N90" s="205"/>
      <c r="O90" s="205"/>
      <c r="P90" s="205"/>
      <c r="Q90" s="205"/>
      <c r="R90" s="205"/>
      <c r="S90" s="206"/>
    </row>
    <row r="93" spans="1:36" ht="20.25">
      <c r="A93" s="11"/>
      <c r="B93" s="11"/>
      <c r="C93" s="11"/>
      <c r="D93" s="11"/>
      <c r="E93" s="11"/>
      <c r="F93" s="11"/>
      <c r="G93" s="11"/>
      <c r="H93" s="11"/>
      <c r="I93" s="11"/>
      <c r="J93" s="11"/>
      <c r="K93" s="11"/>
    </row>
    <row r="94" spans="1:36" ht="15.75">
      <c r="A94" s="12"/>
      <c r="B94" s="12"/>
      <c r="C94" s="12"/>
      <c r="D94" s="12"/>
      <c r="E94" s="12"/>
      <c r="F94" s="12"/>
      <c r="G94" s="12"/>
      <c r="H94" s="12"/>
      <c r="I94" s="12"/>
      <c r="J94" s="12"/>
      <c r="K94" s="12"/>
    </row>
    <row r="95" spans="1:36" ht="20.25">
      <c r="A95" s="12"/>
      <c r="B95" s="12"/>
      <c r="C95" s="12"/>
      <c r="D95" s="12"/>
      <c r="E95" s="12"/>
      <c r="F95" s="12"/>
      <c r="G95" s="12"/>
      <c r="H95" s="12"/>
      <c r="I95" s="12"/>
      <c r="J95" s="12"/>
      <c r="K95" s="12"/>
      <c r="P95" s="11" t="s">
        <v>49</v>
      </c>
      <c r="Q95" s="11"/>
      <c r="R95" s="11"/>
      <c r="S95" s="239"/>
      <c r="T95" s="239"/>
      <c r="U95" s="239"/>
      <c r="V95" s="239"/>
      <c r="W95" s="11"/>
      <c r="X95" s="11"/>
      <c r="Y95" s="11"/>
      <c r="Z95" s="11"/>
      <c r="AA95" s="11"/>
      <c r="AB95" s="11"/>
      <c r="AC95" s="11"/>
      <c r="AD95" s="11"/>
      <c r="AE95" s="11"/>
      <c r="AF95" s="11"/>
      <c r="AG95" s="11"/>
      <c r="AH95" s="11"/>
      <c r="AI95" s="11"/>
      <c r="AJ95" s="11"/>
    </row>
    <row r="96" spans="1:36" ht="15.75">
      <c r="A96" s="12"/>
      <c r="B96" s="12"/>
      <c r="C96" s="12"/>
      <c r="D96" s="12"/>
      <c r="E96" s="12"/>
      <c r="F96" s="12"/>
      <c r="G96" s="12"/>
      <c r="H96" s="12"/>
      <c r="I96" s="12"/>
      <c r="J96" s="12"/>
      <c r="K96" s="12"/>
      <c r="P96" s="7"/>
      <c r="Q96" s="4" t="s">
        <v>25</v>
      </c>
      <c r="R96" s="4" t="s">
        <v>32</v>
      </c>
      <c r="S96" s="4" t="s">
        <v>26</v>
      </c>
      <c r="T96" s="4" t="s">
        <v>27</v>
      </c>
      <c r="U96" s="4" t="s">
        <v>28</v>
      </c>
      <c r="V96" s="4" t="s">
        <v>29</v>
      </c>
      <c r="W96" s="4" t="s">
        <v>30</v>
      </c>
      <c r="X96" s="4" t="s">
        <v>31</v>
      </c>
      <c r="Y96" s="4" t="s">
        <v>24</v>
      </c>
      <c r="Z96" s="4" t="s">
        <v>23</v>
      </c>
      <c r="AA96" s="4" t="s">
        <v>22</v>
      </c>
      <c r="AB96" s="5" t="s">
        <v>21</v>
      </c>
      <c r="AC96" s="5" t="s">
        <v>20</v>
      </c>
      <c r="AD96" s="5" t="s">
        <v>19</v>
      </c>
      <c r="AE96" s="5" t="s">
        <v>18</v>
      </c>
      <c r="AF96" s="62" t="s">
        <v>17</v>
      </c>
      <c r="AG96" s="13" t="s">
        <v>69</v>
      </c>
      <c r="AH96" s="151" t="s">
        <v>189</v>
      </c>
    </row>
    <row r="97" spans="1:36" ht="15.75">
      <c r="A97" s="12"/>
      <c r="B97" s="12"/>
      <c r="C97" s="12"/>
      <c r="D97" s="12"/>
      <c r="E97" s="12"/>
      <c r="F97" s="12"/>
      <c r="G97" s="12"/>
      <c r="H97" s="12"/>
      <c r="I97" s="12"/>
      <c r="J97" s="12"/>
      <c r="K97" s="12"/>
      <c r="P97" s="32" t="s">
        <v>1</v>
      </c>
      <c r="Q97" s="7">
        <v>2194</v>
      </c>
      <c r="R97" s="7">
        <v>3208</v>
      </c>
      <c r="S97" s="7">
        <v>3880</v>
      </c>
      <c r="T97" s="7">
        <v>3967</v>
      </c>
      <c r="U97" s="7">
        <v>4246</v>
      </c>
      <c r="V97" s="7">
        <v>4568</v>
      </c>
      <c r="W97" s="7">
        <v>5016</v>
      </c>
      <c r="X97" s="7">
        <v>5009</v>
      </c>
      <c r="Y97" s="7">
        <v>5218</v>
      </c>
      <c r="Z97" s="42">
        <v>5033</v>
      </c>
      <c r="AA97" s="7">
        <v>4762</v>
      </c>
      <c r="AB97" s="7">
        <v>4720</v>
      </c>
      <c r="AC97" s="7">
        <v>5453</v>
      </c>
      <c r="AD97" s="7">
        <v>5473</v>
      </c>
      <c r="AE97" s="7">
        <v>5445</v>
      </c>
      <c r="AF97" s="63">
        <v>5555</v>
      </c>
      <c r="AG97" s="26">
        <v>5254</v>
      </c>
      <c r="AH97" s="66">
        <v>23.757630567488132</v>
      </c>
    </row>
    <row r="98" spans="1:36" ht="15.75">
      <c r="A98" s="12"/>
      <c r="B98" s="12"/>
      <c r="C98" s="12"/>
      <c r="D98" s="12"/>
      <c r="E98" s="12"/>
      <c r="F98" s="12"/>
      <c r="G98" s="12"/>
      <c r="H98" s="12"/>
      <c r="I98" s="12"/>
      <c r="J98" s="12"/>
      <c r="K98" s="12"/>
      <c r="P98" s="32" t="s">
        <v>2</v>
      </c>
      <c r="Q98" s="7">
        <v>1693</v>
      </c>
      <c r="R98" s="7">
        <v>2078</v>
      </c>
      <c r="S98" s="7">
        <v>2077</v>
      </c>
      <c r="T98" s="7">
        <v>2350</v>
      </c>
      <c r="U98" s="7">
        <v>2708</v>
      </c>
      <c r="V98" s="7">
        <v>2947</v>
      </c>
      <c r="W98" s="7">
        <v>3319</v>
      </c>
      <c r="X98" s="7">
        <v>3701</v>
      </c>
      <c r="Y98" s="42">
        <v>4175</v>
      </c>
      <c r="Z98" s="7">
        <v>4995</v>
      </c>
      <c r="AA98" s="7">
        <v>4284</v>
      </c>
      <c r="AB98" s="7">
        <v>4325</v>
      </c>
      <c r="AC98" s="7">
        <v>3918</v>
      </c>
      <c r="AD98" s="7">
        <v>3764</v>
      </c>
      <c r="AE98" s="7">
        <v>3858</v>
      </c>
      <c r="AF98" s="63">
        <v>4401</v>
      </c>
      <c r="AG98" s="26">
        <v>4454</v>
      </c>
      <c r="AH98" s="66">
        <v>20.140176350893061</v>
      </c>
    </row>
    <row r="99" spans="1:36" ht="15.75">
      <c r="A99" s="12"/>
      <c r="B99" s="12"/>
      <c r="C99" s="12"/>
      <c r="D99" s="12"/>
      <c r="E99" s="12"/>
      <c r="F99" s="12"/>
      <c r="G99" s="12"/>
      <c r="H99" s="12"/>
      <c r="I99" s="12"/>
      <c r="J99" s="12"/>
      <c r="K99" s="12"/>
      <c r="P99" s="32" t="s">
        <v>10</v>
      </c>
      <c r="Q99" s="7">
        <v>1627</v>
      </c>
      <c r="R99" s="7">
        <v>1711</v>
      </c>
      <c r="S99" s="7">
        <v>1872</v>
      </c>
      <c r="T99" s="7">
        <v>2133</v>
      </c>
      <c r="U99" s="7">
        <v>2149</v>
      </c>
      <c r="V99" s="7">
        <v>2279</v>
      </c>
      <c r="W99" s="7">
        <v>2656</v>
      </c>
      <c r="X99" s="7">
        <v>2925</v>
      </c>
      <c r="Y99" s="7">
        <v>2985</v>
      </c>
      <c r="Z99" s="7">
        <v>3284</v>
      </c>
      <c r="AA99" s="42">
        <v>3915</v>
      </c>
      <c r="AB99" s="7">
        <v>3190</v>
      </c>
      <c r="AC99" s="7">
        <v>3369</v>
      </c>
      <c r="AD99" s="7">
        <v>3413</v>
      </c>
      <c r="AE99" s="7">
        <v>3351</v>
      </c>
      <c r="AF99" s="63">
        <v>3566</v>
      </c>
      <c r="AG99" s="26">
        <v>3530</v>
      </c>
      <c r="AH99" s="66">
        <v>15.96201673072575</v>
      </c>
    </row>
    <row r="100" spans="1:36" ht="15.75">
      <c r="A100" s="12"/>
      <c r="B100" s="12"/>
      <c r="C100" s="12"/>
      <c r="D100" s="12"/>
      <c r="E100" s="12"/>
      <c r="F100" s="12"/>
      <c r="G100" s="12"/>
      <c r="H100" s="12"/>
      <c r="I100" s="12"/>
      <c r="J100" s="12"/>
      <c r="K100" s="12"/>
      <c r="P100" s="32" t="s">
        <v>7</v>
      </c>
      <c r="Q100" s="7">
        <v>816</v>
      </c>
      <c r="R100" s="7">
        <v>927</v>
      </c>
      <c r="S100" s="7">
        <v>808</v>
      </c>
      <c r="T100" s="7">
        <v>1008</v>
      </c>
      <c r="U100" s="7">
        <v>1133</v>
      </c>
      <c r="V100" s="7">
        <v>1149</v>
      </c>
      <c r="W100" s="7">
        <v>1279</v>
      </c>
      <c r="X100" s="7">
        <v>1398</v>
      </c>
      <c r="Y100" s="7">
        <v>1532</v>
      </c>
      <c r="Z100" s="7">
        <v>1802</v>
      </c>
      <c r="AA100" s="42">
        <v>2496</v>
      </c>
      <c r="AB100" s="7">
        <v>2281</v>
      </c>
      <c r="AC100" s="7">
        <v>2052</v>
      </c>
      <c r="AD100" s="7">
        <v>2139</v>
      </c>
      <c r="AE100" s="7">
        <v>2061</v>
      </c>
      <c r="AF100" s="63">
        <v>2080</v>
      </c>
      <c r="AG100" s="26">
        <v>1842</v>
      </c>
      <c r="AH100" s="66">
        <v>8.3291883337101513</v>
      </c>
    </row>
    <row r="101" spans="1:36" ht="15.75">
      <c r="A101" s="12"/>
      <c r="B101" s="12"/>
      <c r="C101" s="12"/>
      <c r="D101" s="12"/>
      <c r="E101" s="12"/>
      <c r="F101" s="12"/>
      <c r="G101" s="12"/>
      <c r="H101" s="12"/>
      <c r="I101" s="12"/>
      <c r="J101" s="12"/>
      <c r="K101" s="12"/>
      <c r="P101" s="32" t="s">
        <v>9</v>
      </c>
      <c r="Q101" s="7">
        <v>704</v>
      </c>
      <c r="R101" s="7">
        <v>763</v>
      </c>
      <c r="S101" s="7">
        <v>167</v>
      </c>
      <c r="T101" s="7">
        <v>595</v>
      </c>
      <c r="U101" s="7">
        <v>595</v>
      </c>
      <c r="V101" s="7">
        <v>595</v>
      </c>
      <c r="W101" s="7">
        <v>696</v>
      </c>
      <c r="X101" s="7">
        <v>988</v>
      </c>
      <c r="Y101" s="42">
        <v>1304</v>
      </c>
      <c r="Z101" s="7">
        <v>1132</v>
      </c>
      <c r="AA101" s="7">
        <v>1053</v>
      </c>
      <c r="AB101" s="7">
        <v>1238</v>
      </c>
      <c r="AC101" s="7">
        <v>1201</v>
      </c>
      <c r="AD101" s="7">
        <v>1306</v>
      </c>
      <c r="AE101" s="7">
        <v>1192</v>
      </c>
      <c r="AF101" s="63">
        <v>1320</v>
      </c>
      <c r="AG101" s="26">
        <v>1416</v>
      </c>
      <c r="AH101" s="66">
        <v>6.4028939633732751</v>
      </c>
    </row>
    <row r="102" spans="1:36" ht="15.75">
      <c r="A102" s="12"/>
      <c r="B102" s="12"/>
      <c r="C102" s="12"/>
      <c r="D102" s="12"/>
      <c r="E102" s="12"/>
      <c r="F102" s="12"/>
      <c r="G102" s="12"/>
      <c r="H102" s="12"/>
      <c r="I102" s="12"/>
      <c r="J102" s="12"/>
      <c r="K102" s="12"/>
      <c r="P102" s="32" t="s">
        <v>15</v>
      </c>
      <c r="Q102" s="7">
        <v>278</v>
      </c>
      <c r="R102" s="7">
        <v>393</v>
      </c>
      <c r="S102" s="7">
        <v>355</v>
      </c>
      <c r="T102" s="7">
        <v>420</v>
      </c>
      <c r="U102" s="7">
        <v>622</v>
      </c>
      <c r="V102" s="7">
        <v>552</v>
      </c>
      <c r="W102" s="7">
        <v>635</v>
      </c>
      <c r="X102" s="7">
        <v>732</v>
      </c>
      <c r="Y102" s="7">
        <v>222</v>
      </c>
      <c r="Z102" s="7">
        <v>662</v>
      </c>
      <c r="AA102" s="7">
        <v>592</v>
      </c>
      <c r="AB102" s="7">
        <v>814</v>
      </c>
      <c r="AC102" s="7">
        <v>1028</v>
      </c>
      <c r="AD102" s="42">
        <v>1613</v>
      </c>
      <c r="AE102" s="7">
        <v>1329</v>
      </c>
      <c r="AF102" s="63">
        <v>1398</v>
      </c>
      <c r="AG102" s="26">
        <v>1390</v>
      </c>
      <c r="AH102" s="66">
        <v>6.2853267013339362</v>
      </c>
    </row>
    <row r="103" spans="1:36" ht="15.75">
      <c r="A103" s="12"/>
      <c r="B103" s="12"/>
      <c r="C103" s="12"/>
      <c r="D103" s="12"/>
      <c r="E103" s="12"/>
      <c r="F103" s="12"/>
      <c r="G103" s="12"/>
      <c r="H103" s="12"/>
      <c r="I103" s="12"/>
      <c r="J103" s="12"/>
      <c r="K103" s="12"/>
      <c r="P103" s="32" t="s">
        <v>11</v>
      </c>
      <c r="Q103" s="7">
        <v>303</v>
      </c>
      <c r="R103" s="7">
        <v>350</v>
      </c>
      <c r="S103" s="7">
        <v>421</v>
      </c>
      <c r="T103" s="7">
        <v>477</v>
      </c>
      <c r="U103" s="7">
        <v>529</v>
      </c>
      <c r="V103" s="7">
        <v>693</v>
      </c>
      <c r="W103" s="7">
        <v>723</v>
      </c>
      <c r="X103" s="7">
        <v>956</v>
      </c>
      <c r="Y103" s="7">
        <v>942</v>
      </c>
      <c r="Z103" s="7">
        <v>1093</v>
      </c>
      <c r="AA103" s="7">
        <v>973</v>
      </c>
      <c r="AB103" s="7">
        <v>953</v>
      </c>
      <c r="AC103" s="7">
        <v>1038</v>
      </c>
      <c r="AD103" s="42">
        <v>1198</v>
      </c>
      <c r="AE103" s="7">
        <v>1209</v>
      </c>
      <c r="AF103" s="63">
        <v>1216</v>
      </c>
      <c r="AG103" s="26">
        <v>1261</v>
      </c>
      <c r="AH103" s="66">
        <v>5.7020122089079814</v>
      </c>
    </row>
    <row r="104" spans="1:36" ht="15.75">
      <c r="A104" s="12"/>
      <c r="B104" s="12"/>
      <c r="C104" s="12"/>
      <c r="D104" s="12"/>
      <c r="E104" s="12"/>
      <c r="F104" s="12"/>
      <c r="G104" s="12"/>
      <c r="H104" s="12"/>
      <c r="I104" s="12"/>
      <c r="J104" s="12"/>
      <c r="K104" s="12"/>
      <c r="P104" s="32" t="s">
        <v>6</v>
      </c>
      <c r="Q104" s="7">
        <v>101</v>
      </c>
      <c r="R104" s="7">
        <v>74</v>
      </c>
      <c r="S104" s="7">
        <v>138</v>
      </c>
      <c r="T104" s="7">
        <v>151</v>
      </c>
      <c r="U104" s="7">
        <v>117</v>
      </c>
      <c r="V104" s="7">
        <v>202</v>
      </c>
      <c r="W104" s="7">
        <v>272</v>
      </c>
      <c r="X104" s="42">
        <v>1134</v>
      </c>
      <c r="Y104" s="7">
        <v>766</v>
      </c>
      <c r="Z104" s="7">
        <v>719</v>
      </c>
      <c r="AA104" s="7">
        <v>883</v>
      </c>
      <c r="AB104" s="7">
        <v>1004</v>
      </c>
      <c r="AC104" s="7">
        <v>1051</v>
      </c>
      <c r="AD104" s="19">
        <v>1169</v>
      </c>
      <c r="AE104" s="19">
        <v>1189</v>
      </c>
      <c r="AF104" s="64">
        <v>1318</v>
      </c>
      <c r="AG104" s="26">
        <v>1171</v>
      </c>
      <c r="AH104" s="66">
        <v>5.2950486095410358</v>
      </c>
    </row>
    <row r="105" spans="1:36" ht="15.75">
      <c r="A105" s="12"/>
      <c r="B105" s="12"/>
      <c r="C105" s="12"/>
      <c r="D105" s="12"/>
      <c r="E105" s="12"/>
      <c r="F105" s="12"/>
      <c r="G105" s="12"/>
      <c r="H105" s="12"/>
      <c r="I105" s="12"/>
      <c r="J105" s="12"/>
      <c r="K105" s="12"/>
      <c r="P105" s="32" t="s">
        <v>184</v>
      </c>
      <c r="Q105" s="7">
        <v>1235</v>
      </c>
      <c r="R105" s="7">
        <v>1445</v>
      </c>
      <c r="S105" s="7">
        <v>1406</v>
      </c>
      <c r="T105" s="7">
        <v>1565</v>
      </c>
      <c r="U105" s="7">
        <v>1812</v>
      </c>
      <c r="V105" s="7">
        <v>2419</v>
      </c>
      <c r="W105" s="7">
        <v>2458</v>
      </c>
      <c r="X105" s="7">
        <v>1481</v>
      </c>
      <c r="Y105" s="7">
        <v>1366</v>
      </c>
      <c r="Z105" s="7">
        <v>1518</v>
      </c>
      <c r="AA105" s="7">
        <v>1228</v>
      </c>
      <c r="AB105" s="7">
        <v>1666</v>
      </c>
      <c r="AC105" s="7">
        <v>1512</v>
      </c>
      <c r="AD105" s="7">
        <v>1937</v>
      </c>
      <c r="AE105" s="7">
        <v>1758</v>
      </c>
      <c r="AF105" s="7">
        <v>1671</v>
      </c>
      <c r="AG105" s="7">
        <v>1797</v>
      </c>
      <c r="AH105" s="66">
        <v>8.1257065340266799</v>
      </c>
    </row>
    <row r="106" spans="1:36" ht="15.75">
      <c r="A106" s="12"/>
      <c r="B106" s="12"/>
      <c r="C106" s="12"/>
      <c r="D106" s="12"/>
      <c r="E106" s="12"/>
      <c r="F106" s="12"/>
      <c r="G106" s="12"/>
      <c r="H106" s="12"/>
      <c r="I106" s="12"/>
      <c r="J106" s="12"/>
      <c r="K106" s="12"/>
      <c r="P106" s="32" t="s">
        <v>0</v>
      </c>
      <c r="Q106" s="5">
        <v>8951</v>
      </c>
      <c r="R106" s="5">
        <v>10949</v>
      </c>
      <c r="S106" s="5">
        <v>11124</v>
      </c>
      <c r="T106" s="5">
        <v>12666</v>
      </c>
      <c r="U106" s="5">
        <v>13911</v>
      </c>
      <c r="V106" s="5">
        <v>15404</v>
      </c>
      <c r="W106" s="5">
        <v>17054</v>
      </c>
      <c r="X106" s="5">
        <v>18324</v>
      </c>
      <c r="Y106" s="5">
        <v>18510</v>
      </c>
      <c r="Z106" s="5">
        <v>20238</v>
      </c>
      <c r="AA106" s="5">
        <v>20186</v>
      </c>
      <c r="AB106" s="5">
        <v>20191</v>
      </c>
      <c r="AC106" s="5">
        <v>20622</v>
      </c>
      <c r="AD106" s="5">
        <v>22012</v>
      </c>
      <c r="AE106" s="5">
        <v>21392</v>
      </c>
      <c r="AF106" s="62">
        <v>22525</v>
      </c>
      <c r="AG106" s="53">
        <v>22115</v>
      </c>
      <c r="AH106" s="12"/>
    </row>
    <row r="107" spans="1:36" ht="15.75">
      <c r="A107" s="12"/>
      <c r="B107" s="12"/>
      <c r="C107" s="12"/>
      <c r="D107" s="12"/>
      <c r="E107" s="12"/>
      <c r="F107" s="12"/>
      <c r="G107" s="12"/>
      <c r="H107" s="12"/>
      <c r="I107" s="12"/>
      <c r="J107" s="12"/>
      <c r="K107" s="12"/>
      <c r="P107" s="65" t="s">
        <v>90</v>
      </c>
      <c r="Q107" s="9"/>
      <c r="R107" s="9"/>
      <c r="S107" s="9"/>
      <c r="T107" s="9"/>
      <c r="U107" s="9"/>
      <c r="V107" s="9"/>
      <c r="W107" s="9"/>
      <c r="X107" s="9"/>
      <c r="Y107" s="9"/>
      <c r="Z107" s="9"/>
      <c r="AA107" s="9"/>
      <c r="AB107" s="9"/>
      <c r="AC107" s="9"/>
      <c r="AD107" s="10"/>
      <c r="AE107" s="12"/>
      <c r="AF107" s="12"/>
      <c r="AG107" s="12"/>
      <c r="AH107" s="12"/>
      <c r="AI107" s="12"/>
      <c r="AJ107" s="12"/>
    </row>
    <row r="108" spans="1:36" ht="15.75">
      <c r="A108" s="12"/>
      <c r="B108" s="12"/>
      <c r="C108" s="12"/>
      <c r="D108" s="12"/>
      <c r="E108" s="12"/>
      <c r="F108" s="12"/>
      <c r="G108" s="12"/>
      <c r="H108" s="12"/>
      <c r="I108" s="12"/>
      <c r="J108" s="12"/>
      <c r="K108" s="12"/>
      <c r="L108" s="12"/>
      <c r="M108" s="12"/>
      <c r="N108" s="12"/>
      <c r="O108" s="12"/>
      <c r="P108" s="43" t="s">
        <v>64</v>
      </c>
      <c r="Q108" s="9"/>
      <c r="R108" s="9"/>
      <c r="S108" s="9"/>
      <c r="T108" s="9"/>
      <c r="U108" s="9"/>
      <c r="V108" s="9"/>
      <c r="W108" s="9"/>
      <c r="X108" s="9"/>
      <c r="Y108" s="9"/>
      <c r="Z108" s="12"/>
      <c r="AA108" s="12"/>
      <c r="AB108" s="9"/>
      <c r="AC108" s="9"/>
      <c r="AD108" s="9"/>
      <c r="AE108" s="9"/>
      <c r="AF108" s="9"/>
      <c r="AG108" s="9"/>
      <c r="AH108" s="9"/>
      <c r="AI108" s="10"/>
      <c r="AJ108" s="12"/>
    </row>
    <row r="109" spans="1:36" ht="15.75">
      <c r="A109" s="12"/>
      <c r="B109" s="12"/>
      <c r="C109" s="12"/>
      <c r="D109" s="12"/>
      <c r="E109" s="12"/>
      <c r="F109" s="12"/>
      <c r="G109" s="12"/>
      <c r="H109" s="12"/>
      <c r="I109" s="12"/>
      <c r="J109" s="12"/>
      <c r="K109" s="12"/>
      <c r="L109" s="12"/>
      <c r="M109" s="12"/>
      <c r="N109" s="12"/>
      <c r="O109" s="12"/>
      <c r="P109" s="12"/>
      <c r="Q109" s="12"/>
      <c r="R109" s="12"/>
      <c r="S109" s="240"/>
      <c r="T109" s="240"/>
      <c r="U109" s="240"/>
      <c r="V109" s="240"/>
      <c r="W109" s="12"/>
      <c r="X109" s="12"/>
      <c r="Y109" s="12"/>
      <c r="Z109" s="12"/>
      <c r="AA109" s="12"/>
      <c r="AB109" s="12"/>
      <c r="AC109" s="12"/>
      <c r="AD109" s="12"/>
      <c r="AE109" s="12"/>
      <c r="AF109" s="12"/>
      <c r="AG109" s="12"/>
      <c r="AH109" s="12"/>
      <c r="AI109" s="12"/>
      <c r="AJ109" s="12"/>
    </row>
    <row r="110" spans="1:36" ht="15.75">
      <c r="A110" s="12"/>
      <c r="B110" s="12"/>
      <c r="C110" s="12"/>
      <c r="D110" s="12"/>
      <c r="E110" s="12"/>
      <c r="F110" s="12"/>
      <c r="G110" s="12"/>
      <c r="H110" s="12"/>
      <c r="I110" s="12"/>
      <c r="J110" s="12"/>
      <c r="K110" s="12"/>
      <c r="L110" s="12"/>
      <c r="M110" s="12"/>
      <c r="N110" s="12"/>
      <c r="O110" s="12"/>
      <c r="P110" s="12"/>
      <c r="Q110" s="12"/>
      <c r="R110" s="12"/>
      <c r="S110" s="240"/>
      <c r="T110" s="240"/>
      <c r="U110" s="240"/>
      <c r="V110" s="240"/>
      <c r="W110" s="12"/>
      <c r="X110" s="12"/>
      <c r="Y110" s="12"/>
      <c r="Z110" s="12"/>
      <c r="AA110" s="12"/>
      <c r="AB110" s="12"/>
      <c r="AC110" s="12"/>
      <c r="AD110" s="12"/>
      <c r="AE110" s="12"/>
      <c r="AF110" s="12"/>
    </row>
    <row r="111" spans="1:36" ht="15.75">
      <c r="A111" s="12"/>
      <c r="B111" s="12"/>
      <c r="C111" s="12"/>
      <c r="D111" s="12"/>
      <c r="E111" s="12"/>
      <c r="F111" s="12"/>
      <c r="G111" s="12"/>
      <c r="H111" s="12"/>
      <c r="I111" s="12"/>
      <c r="J111" s="12"/>
      <c r="K111" s="12"/>
      <c r="L111" s="12"/>
      <c r="M111" s="12"/>
      <c r="N111" s="12"/>
      <c r="O111" s="12"/>
      <c r="P111" s="12"/>
      <c r="Q111" s="12"/>
      <c r="R111" s="12"/>
      <c r="S111" s="240"/>
      <c r="T111" s="240"/>
      <c r="U111" s="240"/>
      <c r="V111" s="240"/>
      <c r="W111" s="12"/>
      <c r="X111" s="12"/>
      <c r="Y111" s="12"/>
      <c r="Z111" s="12"/>
      <c r="AA111" s="12"/>
      <c r="AB111" s="12"/>
      <c r="AC111" s="12"/>
      <c r="AD111" s="12"/>
      <c r="AE111" s="12"/>
      <c r="AF111" s="12"/>
    </row>
    <row r="112" spans="1:36" ht="15.75">
      <c r="A112" s="12"/>
      <c r="B112" s="12"/>
      <c r="C112" s="12"/>
      <c r="D112" s="12"/>
      <c r="E112" s="12"/>
      <c r="F112" s="12"/>
      <c r="G112" s="12"/>
      <c r="H112" s="12"/>
      <c r="I112" s="12"/>
      <c r="J112" s="12"/>
      <c r="K112" s="12"/>
      <c r="L112" s="12"/>
      <c r="M112" s="12"/>
      <c r="N112" s="12"/>
      <c r="O112" s="12"/>
      <c r="P112" s="12"/>
      <c r="Q112" s="12"/>
      <c r="R112" s="12"/>
      <c r="S112" s="240"/>
      <c r="T112" s="240"/>
      <c r="U112" s="240"/>
      <c r="V112" s="240"/>
      <c r="W112" s="12"/>
      <c r="X112" s="12"/>
      <c r="Y112" s="12"/>
      <c r="Z112" s="12"/>
      <c r="AA112" s="12"/>
      <c r="AB112" s="12"/>
      <c r="AC112" s="12"/>
      <c r="AD112" s="12"/>
      <c r="AE112" s="12"/>
      <c r="AF112" s="12"/>
    </row>
    <row r="113" spans="1:32" ht="15.75">
      <c r="A113" s="12"/>
      <c r="B113" s="12"/>
      <c r="C113" s="12"/>
      <c r="D113" s="12"/>
      <c r="E113" s="12"/>
      <c r="F113" s="12"/>
      <c r="G113" s="12"/>
      <c r="H113" s="12"/>
      <c r="I113" s="12"/>
      <c r="J113" s="12"/>
      <c r="K113" s="12"/>
      <c r="L113" s="12"/>
      <c r="M113" s="148"/>
      <c r="N113" s="148"/>
      <c r="O113" s="148"/>
      <c r="P113" s="148"/>
      <c r="Q113" s="148"/>
      <c r="R113" s="148"/>
      <c r="S113" s="148"/>
      <c r="T113" s="148"/>
      <c r="U113" s="148"/>
      <c r="V113" s="148"/>
      <c r="W113" s="148"/>
      <c r="X113" s="148"/>
      <c r="Y113" s="148"/>
      <c r="Z113" s="148"/>
      <c r="AA113" s="148"/>
      <c r="AB113" s="148"/>
      <c r="AC113" s="148"/>
      <c r="AD113" s="148"/>
      <c r="AE113" s="12"/>
      <c r="AF113" s="12"/>
    </row>
    <row r="114" spans="1:32" ht="15.75">
      <c r="A114" s="12"/>
      <c r="B114" s="12"/>
      <c r="C114" s="12"/>
      <c r="D114" s="12"/>
      <c r="E114" s="12"/>
      <c r="F114" s="12"/>
      <c r="G114" s="12"/>
      <c r="H114" s="12"/>
      <c r="I114" s="12"/>
      <c r="J114" s="12"/>
      <c r="K114" s="12"/>
      <c r="L114" s="12"/>
      <c r="M114" s="86"/>
      <c r="N114" s="86"/>
      <c r="O114" s="86"/>
      <c r="P114" s="86"/>
      <c r="Q114" s="86"/>
      <c r="R114" s="86"/>
      <c r="S114" s="241"/>
      <c r="T114" s="241"/>
      <c r="U114" s="241"/>
      <c r="V114" s="241"/>
      <c r="W114" s="86"/>
      <c r="X114" s="86"/>
      <c r="Y114" s="86"/>
      <c r="Z114" s="86"/>
      <c r="AA114" s="86"/>
      <c r="AB114" s="86"/>
      <c r="AC114" s="86"/>
      <c r="AD114" s="86"/>
      <c r="AE114" s="12"/>
      <c r="AF114" s="12"/>
    </row>
    <row r="117" spans="1:32" s="12" customFormat="1" ht="18.75">
      <c r="P117" s="159" t="s">
        <v>231</v>
      </c>
      <c r="AA117" s="240"/>
      <c r="AB117" s="240"/>
    </row>
    <row r="118" spans="1:32" s="12" customFormat="1" ht="15.75">
      <c r="P118" s="375"/>
      <c r="Q118" s="375"/>
      <c r="R118" s="375"/>
      <c r="S118" s="13" t="s">
        <v>0</v>
      </c>
      <c r="T118" s="13" t="s">
        <v>1</v>
      </c>
      <c r="U118" s="13" t="s">
        <v>2</v>
      </c>
      <c r="V118" s="13" t="s">
        <v>10</v>
      </c>
      <c r="W118" s="13" t="s">
        <v>7</v>
      </c>
      <c r="X118" s="13" t="s">
        <v>9</v>
      </c>
      <c r="Y118" s="13" t="s">
        <v>11</v>
      </c>
      <c r="Z118" s="13" t="s">
        <v>15</v>
      </c>
      <c r="AA118" s="13" t="s">
        <v>6</v>
      </c>
      <c r="AB118" s="13" t="s">
        <v>190</v>
      </c>
    </row>
    <row r="119" spans="1:32" s="12" customFormat="1" ht="15.75">
      <c r="P119" s="374" t="s">
        <v>232</v>
      </c>
      <c r="Q119" s="374"/>
      <c r="R119" s="374"/>
      <c r="S119" s="254">
        <v>100</v>
      </c>
      <c r="T119" s="255">
        <v>15</v>
      </c>
      <c r="U119" s="255">
        <v>13</v>
      </c>
      <c r="V119" s="255">
        <v>25</v>
      </c>
      <c r="W119" s="255">
        <v>7</v>
      </c>
      <c r="X119" s="255">
        <v>10</v>
      </c>
      <c r="Y119" s="255">
        <v>5</v>
      </c>
      <c r="Z119" s="255">
        <v>4</v>
      </c>
      <c r="AA119" s="255">
        <v>3</v>
      </c>
      <c r="AB119" s="255">
        <v>15</v>
      </c>
    </row>
    <row r="120" spans="1:32" s="12" customFormat="1" ht="15.75">
      <c r="P120" s="374" t="s">
        <v>233</v>
      </c>
      <c r="Q120" s="374"/>
      <c r="R120" s="374"/>
      <c r="S120" s="256">
        <v>6.4</v>
      </c>
      <c r="T120" s="255">
        <v>24</v>
      </c>
      <c r="U120" s="255">
        <v>20</v>
      </c>
      <c r="V120" s="255">
        <v>16</v>
      </c>
      <c r="W120" s="255">
        <v>8</v>
      </c>
      <c r="X120" s="255">
        <v>6</v>
      </c>
      <c r="Y120" s="255">
        <v>6</v>
      </c>
      <c r="Z120" s="255">
        <v>6</v>
      </c>
      <c r="AA120" s="255">
        <v>5</v>
      </c>
      <c r="AB120" s="255">
        <v>9</v>
      </c>
    </row>
    <row r="121" spans="1:32" s="12" customFormat="1" ht="15.75">
      <c r="L121"/>
      <c r="M121"/>
      <c r="N121"/>
      <c r="O121"/>
      <c r="P121"/>
      <c r="S121" s="18"/>
      <c r="T121" s="18"/>
      <c r="U121" s="18"/>
      <c r="V121" s="18"/>
      <c r="W121"/>
      <c r="X121"/>
      <c r="Y121"/>
      <c r="Z121"/>
    </row>
    <row r="122" spans="1:32" s="12" customFormat="1" ht="15.75">
      <c r="L122"/>
      <c r="M122"/>
      <c r="N122"/>
      <c r="O122"/>
      <c r="P122"/>
      <c r="S122" s="18"/>
      <c r="T122" s="18"/>
      <c r="U122" s="18"/>
      <c r="V122" s="18"/>
      <c r="W122"/>
      <c r="X122"/>
      <c r="Y122"/>
      <c r="Z122"/>
    </row>
    <row r="123" spans="1:32" s="12" customFormat="1" ht="15.75">
      <c r="S123" s="240"/>
      <c r="T123" s="240"/>
      <c r="U123" s="240"/>
      <c r="V123" s="240"/>
    </row>
    <row r="124" spans="1:32" s="12" customFormat="1" ht="15.75">
      <c r="S124" s="240"/>
      <c r="T124" s="240"/>
      <c r="U124" s="240"/>
      <c r="V124" s="240"/>
    </row>
    <row r="125" spans="1:32" s="12" customFormat="1" ht="15.75">
      <c r="S125" s="240"/>
      <c r="T125" s="240"/>
      <c r="U125" s="240"/>
      <c r="V125" s="240"/>
    </row>
    <row r="126" spans="1:32" s="12" customFormat="1" ht="15.75">
      <c r="S126" s="240"/>
      <c r="T126" s="240"/>
      <c r="U126" s="240"/>
      <c r="V126" s="240"/>
    </row>
    <row r="127" spans="1:32" s="12" customFormat="1" ht="15.75">
      <c r="S127" s="240"/>
      <c r="T127" s="240"/>
      <c r="U127" s="240"/>
      <c r="V127" s="240"/>
    </row>
    <row r="128" spans="1:32" s="12" customFormat="1" ht="15.75">
      <c r="S128" s="240"/>
      <c r="T128" s="240"/>
      <c r="U128" s="240"/>
      <c r="V128" s="240"/>
    </row>
    <row r="129" spans="1:22" s="12" customFormat="1" ht="15.75">
      <c r="S129" s="240"/>
      <c r="T129" s="240"/>
      <c r="U129" s="240"/>
      <c r="V129" s="240"/>
    </row>
    <row r="130" spans="1:22" s="12" customFormat="1" ht="15.75">
      <c r="S130" s="240"/>
      <c r="T130" s="240"/>
      <c r="U130" s="240"/>
      <c r="V130" s="240"/>
    </row>
    <row r="131" spans="1:22" s="12" customFormat="1" ht="15.75">
      <c r="S131" s="240"/>
      <c r="T131" s="240"/>
      <c r="U131" s="240"/>
      <c r="V131" s="240"/>
    </row>
    <row r="132" spans="1:22" s="12" customFormat="1" ht="15.75">
      <c r="S132" s="240"/>
      <c r="T132" s="240"/>
      <c r="U132" s="240"/>
      <c r="V132" s="240"/>
    </row>
    <row r="133" spans="1:22" s="12" customFormat="1" ht="15.75">
      <c r="S133" s="240"/>
      <c r="T133" s="240"/>
      <c r="U133" s="240"/>
      <c r="V133" s="240"/>
    </row>
    <row r="134" spans="1:22" s="12" customFormat="1" ht="15.75">
      <c r="S134" s="240"/>
      <c r="T134" s="240"/>
      <c r="U134" s="240"/>
      <c r="V134" s="240"/>
    </row>
    <row r="135" spans="1:22" s="12" customFormat="1" ht="15.75">
      <c r="A135" s="24" t="s">
        <v>43</v>
      </c>
      <c r="B135" s="21"/>
      <c r="C135" s="21"/>
      <c r="D135" s="21"/>
      <c r="E135" s="21"/>
      <c r="F135" s="21"/>
      <c r="G135" s="21"/>
      <c r="H135" s="21"/>
      <c r="I135" s="21"/>
      <c r="J135" s="21"/>
      <c r="K135" s="21"/>
      <c r="L135" s="21"/>
      <c r="M135" s="21"/>
      <c r="N135" s="21"/>
      <c r="O135" s="21"/>
      <c r="S135" s="240"/>
      <c r="T135" s="240"/>
      <c r="U135" s="240"/>
      <c r="V135" s="240"/>
    </row>
    <row r="136" spans="1:22" s="12" customFormat="1" ht="15.75">
      <c r="A136" s="24" t="s">
        <v>41</v>
      </c>
      <c r="B136" s="23"/>
      <c r="C136" s="23"/>
      <c r="D136" s="23"/>
      <c r="E136" s="23"/>
      <c r="F136" s="23"/>
      <c r="G136" s="23"/>
      <c r="H136" s="23"/>
      <c r="I136" s="23"/>
      <c r="J136" s="23"/>
      <c r="K136" s="23"/>
      <c r="L136" s="23"/>
      <c r="M136" s="23"/>
      <c r="N136" s="23"/>
      <c r="O136" s="23"/>
      <c r="S136" s="240"/>
      <c r="T136" s="240"/>
      <c r="U136" s="240"/>
      <c r="V136" s="240"/>
    </row>
    <row r="137" spans="1:22" s="12" customFormat="1" ht="15.75">
      <c r="A137" s="22" t="s">
        <v>188</v>
      </c>
      <c r="B137" s="22"/>
      <c r="C137" s="22"/>
      <c r="D137" s="22"/>
      <c r="E137" s="22"/>
      <c r="F137" s="22"/>
      <c r="G137" s="22"/>
      <c r="H137" s="22"/>
      <c r="I137" s="22"/>
      <c r="J137" s="22"/>
      <c r="K137" s="22"/>
      <c r="L137" s="22"/>
      <c r="M137" s="22"/>
      <c r="N137" s="22"/>
      <c r="O137" s="22"/>
      <c r="S137" s="240"/>
      <c r="T137" s="240"/>
      <c r="U137" s="240"/>
      <c r="V137" s="240"/>
    </row>
  </sheetData>
  <sortState xmlns:xlrd2="http://schemas.microsoft.com/office/spreadsheetml/2017/richdata2" ref="A6:R21">
    <sortCondition ref="A6:A21" customList="BW,BY,BE,BB,HB,HH,HE,MV,NI,NW,RP,SL,SN,ST,SH,TH"/>
  </sortState>
  <mergeCells count="5">
    <mergeCell ref="Y26:AM27"/>
    <mergeCell ref="P120:R120"/>
    <mergeCell ref="P119:R119"/>
    <mergeCell ref="P118:R118"/>
    <mergeCell ref="E29:N29"/>
  </mergeCells>
  <pageMargins left="0.11811023622047245" right="0.11811023622047245" top="0.19685039370078741" bottom="0.19685039370078741" header="0.31496062992125984" footer="0.31496062992125984"/>
  <pageSetup paperSize="9" scale="73" orientation="landscape" horizontalDpi="4294967293" verticalDpi="0" r:id="rId1"/>
  <rowBreaks count="1" manualBreakCount="1">
    <brk id="29" max="16383" man="1"/>
  </rowBreaks>
  <colBreaks count="1" manualBreakCount="1">
    <brk id="23" max="1048575" man="1"/>
  </colBreaks>
  <ignoredErrors>
    <ignoredError sqref="L4"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85"/>
  <sheetViews>
    <sheetView workbookViewId="0">
      <selection activeCell="F3" sqref="F3"/>
    </sheetView>
  </sheetViews>
  <sheetFormatPr baseColWidth="10" defaultRowHeight="15"/>
  <cols>
    <col min="9" max="31" width="8.7109375" customWidth="1"/>
    <col min="32" max="32" width="21.5703125" customWidth="1"/>
    <col min="33" max="57" width="8.7109375" customWidth="1"/>
    <col min="58" max="61" width="8.7109375" style="18" customWidth="1"/>
    <col min="62" max="73" width="8.7109375" customWidth="1"/>
  </cols>
  <sheetData>
    <row r="1" spans="1:65" s="327" customFormat="1" ht="23.25">
      <c r="A1" s="117" t="s">
        <v>546</v>
      </c>
      <c r="B1" s="368" t="s">
        <v>550</v>
      </c>
      <c r="C1" s="368"/>
      <c r="D1" s="368"/>
      <c r="E1" s="368"/>
      <c r="F1" s="368"/>
      <c r="G1" s="368"/>
      <c r="H1" s="368"/>
      <c r="I1" s="368"/>
      <c r="J1" s="368"/>
      <c r="K1" s="368"/>
      <c r="L1" s="368"/>
      <c r="M1" s="368"/>
      <c r="S1" s="328"/>
      <c r="T1" s="328"/>
      <c r="U1" s="286"/>
      <c r="V1" s="286"/>
      <c r="W1" s="289"/>
    </row>
    <row r="3" spans="1:65" s="327" customFormat="1" ht="23.25">
      <c r="A3" s="327" t="s">
        <v>122</v>
      </c>
      <c r="BF3" s="328"/>
      <c r="BG3" s="328"/>
      <c r="BH3" s="328"/>
      <c r="BI3" s="328"/>
    </row>
    <row r="4" spans="1:65" s="91" customFormat="1">
      <c r="A4" s="90"/>
      <c r="B4" s="91">
        <v>2002</v>
      </c>
      <c r="F4" s="91">
        <v>2003</v>
      </c>
      <c r="J4" s="91">
        <v>2004</v>
      </c>
      <c r="N4" s="91">
        <v>2005</v>
      </c>
      <c r="R4" s="91">
        <v>2006</v>
      </c>
      <c r="V4" s="91">
        <v>2007</v>
      </c>
      <c r="Z4" s="91">
        <v>2008</v>
      </c>
      <c r="AD4" s="91">
        <v>2009</v>
      </c>
      <c r="AH4" s="91">
        <v>2010</v>
      </c>
      <c r="AL4" s="91">
        <v>2011</v>
      </c>
      <c r="AP4" s="91">
        <v>2012</v>
      </c>
      <c r="AT4" s="91">
        <v>2013</v>
      </c>
      <c r="AX4" s="91">
        <v>2014</v>
      </c>
      <c r="BB4" s="91">
        <v>2015</v>
      </c>
      <c r="BF4" s="91">
        <v>2016</v>
      </c>
      <c r="BJ4" s="91">
        <v>2017</v>
      </c>
    </row>
    <row r="5" spans="1:65" s="242" customFormat="1" ht="18.75">
      <c r="B5" s="242" t="s">
        <v>39</v>
      </c>
      <c r="C5" s="242" t="s">
        <v>37</v>
      </c>
      <c r="D5" s="242" t="s">
        <v>38</v>
      </c>
      <c r="E5" s="286" t="s">
        <v>247</v>
      </c>
      <c r="F5" s="242" t="s">
        <v>39</v>
      </c>
      <c r="G5" s="242" t="s">
        <v>37</v>
      </c>
      <c r="H5" s="242" t="s">
        <v>38</v>
      </c>
      <c r="I5" s="105" t="s">
        <v>247</v>
      </c>
      <c r="J5" s="242" t="s">
        <v>39</v>
      </c>
      <c r="K5" s="242" t="s">
        <v>37</v>
      </c>
      <c r="L5" s="242" t="s">
        <v>38</v>
      </c>
      <c r="M5" s="105" t="s">
        <v>247</v>
      </c>
      <c r="N5" s="242" t="s">
        <v>39</v>
      </c>
      <c r="O5" s="242" t="s">
        <v>37</v>
      </c>
      <c r="P5" s="242" t="s">
        <v>38</v>
      </c>
      <c r="Q5" s="105" t="s">
        <v>247</v>
      </c>
      <c r="R5" s="242" t="s">
        <v>165</v>
      </c>
      <c r="S5" s="242" t="s">
        <v>37</v>
      </c>
      <c r="T5" s="242" t="s">
        <v>38</v>
      </c>
      <c r="U5" s="242" t="s">
        <v>247</v>
      </c>
      <c r="V5" s="291" t="s">
        <v>39</v>
      </c>
      <c r="W5" s="291" t="s">
        <v>37</v>
      </c>
      <c r="X5" s="291" t="s">
        <v>38</v>
      </c>
      <c r="Y5" s="105" t="s">
        <v>247</v>
      </c>
      <c r="Z5" s="242" t="s">
        <v>39</v>
      </c>
      <c r="AA5" s="242" t="s">
        <v>37</v>
      </c>
      <c r="AB5" s="242" t="s">
        <v>38</v>
      </c>
      <c r="AC5" s="105" t="s">
        <v>247</v>
      </c>
      <c r="AD5" s="242" t="s">
        <v>39</v>
      </c>
      <c r="AE5" s="242" t="s">
        <v>37</v>
      </c>
      <c r="AF5" s="242" t="s">
        <v>38</v>
      </c>
      <c r="AG5" s="242" t="s">
        <v>247</v>
      </c>
      <c r="AH5" s="242" t="s">
        <v>39</v>
      </c>
      <c r="AI5" s="242" t="s">
        <v>37</v>
      </c>
      <c r="AJ5" s="242" t="s">
        <v>38</v>
      </c>
      <c r="AK5" s="242" t="s">
        <v>247</v>
      </c>
      <c r="AL5" s="242" t="s">
        <v>39</v>
      </c>
      <c r="AM5" s="242" t="s">
        <v>37</v>
      </c>
      <c r="AN5" s="242" t="s">
        <v>38</v>
      </c>
      <c r="AO5" s="242" t="s">
        <v>247</v>
      </c>
      <c r="AP5" s="242" t="s">
        <v>39</v>
      </c>
      <c r="AQ5" s="242" t="s">
        <v>37</v>
      </c>
      <c r="AR5" s="242" t="s">
        <v>38</v>
      </c>
      <c r="AS5" s="242" t="s">
        <v>247</v>
      </c>
      <c r="AT5" s="242" t="s">
        <v>39</v>
      </c>
      <c r="AU5" s="242" t="s">
        <v>37</v>
      </c>
      <c r="AV5" s="242" t="s">
        <v>38</v>
      </c>
      <c r="AW5" s="242" t="s">
        <v>247</v>
      </c>
      <c r="AX5" s="242" t="s">
        <v>39</v>
      </c>
      <c r="AY5" s="242" t="s">
        <v>37</v>
      </c>
      <c r="AZ5" s="242" t="s">
        <v>38</v>
      </c>
      <c r="BA5" s="242" t="s">
        <v>247</v>
      </c>
      <c r="BB5" s="242" t="s">
        <v>39</v>
      </c>
      <c r="BC5" s="242" t="s">
        <v>37</v>
      </c>
      <c r="BD5" s="242" t="s">
        <v>38</v>
      </c>
      <c r="BE5" s="242" t="s">
        <v>247</v>
      </c>
      <c r="BF5" s="242" t="s">
        <v>39</v>
      </c>
      <c r="BG5" s="242" t="s">
        <v>37</v>
      </c>
      <c r="BH5" s="242" t="s">
        <v>38</v>
      </c>
      <c r="BI5" s="242" t="s">
        <v>247</v>
      </c>
      <c r="BJ5" s="242" t="s">
        <v>39</v>
      </c>
      <c r="BK5" s="242" t="s">
        <v>37</v>
      </c>
      <c r="BL5" s="242" t="s">
        <v>38</v>
      </c>
      <c r="BM5" s="242" t="s">
        <v>247</v>
      </c>
    </row>
    <row r="6" spans="1:65" ht="18.75">
      <c r="A6" s="292" t="s">
        <v>0</v>
      </c>
      <c r="B6" s="18">
        <v>8951</v>
      </c>
      <c r="C6" s="18"/>
      <c r="D6" s="18"/>
      <c r="E6" s="293">
        <f>C6/B6*100</f>
        <v>0</v>
      </c>
      <c r="F6" s="18">
        <v>10949</v>
      </c>
      <c r="G6" s="18">
        <v>5742</v>
      </c>
      <c r="H6" s="18">
        <v>5207</v>
      </c>
      <c r="I6" s="293">
        <f>G6/F6*100</f>
        <v>52.443145492739063</v>
      </c>
      <c r="J6" s="18">
        <v>11124</v>
      </c>
      <c r="K6" s="18">
        <v>6546</v>
      </c>
      <c r="L6" s="18">
        <v>4578</v>
      </c>
      <c r="M6" s="293">
        <f>K6/J6*100</f>
        <v>58.845738942826323</v>
      </c>
      <c r="N6" s="18">
        <v>12666</v>
      </c>
      <c r="O6" s="18">
        <v>6845</v>
      </c>
      <c r="P6" s="18">
        <v>5821</v>
      </c>
      <c r="Q6" s="293">
        <f>O6/N6*100</f>
        <v>54.042318016737724</v>
      </c>
      <c r="R6" s="200"/>
      <c r="S6" s="200"/>
      <c r="T6" s="26">
        <v>6495</v>
      </c>
      <c r="U6" s="202"/>
      <c r="V6" s="18">
        <v>15404</v>
      </c>
      <c r="W6" s="18">
        <v>3754</v>
      </c>
      <c r="X6" s="18">
        <v>7082</v>
      </c>
      <c r="Y6" s="293">
        <f>W6/V6*100</f>
        <v>24.370293430277851</v>
      </c>
      <c r="Z6" s="18">
        <v>17054</v>
      </c>
      <c r="AA6" s="18">
        <v>4351</v>
      </c>
      <c r="AB6" s="18">
        <v>7687</v>
      </c>
      <c r="AC6" s="293">
        <f>AA6/Z6*100</f>
        <v>25.513076111176265</v>
      </c>
      <c r="AD6" s="18">
        <v>18324</v>
      </c>
      <c r="AE6" s="18">
        <v>3143</v>
      </c>
      <c r="AF6" s="18">
        <v>6471</v>
      </c>
      <c r="AG6" s="34">
        <f>AE6/AD6*100</f>
        <v>17.152368478498143</v>
      </c>
      <c r="AH6" s="18">
        <v>18510</v>
      </c>
      <c r="AI6" s="18">
        <v>3261</v>
      </c>
      <c r="AJ6" s="18">
        <v>5856</v>
      </c>
      <c r="AK6" s="34">
        <f>AI6/AH6*100</f>
        <v>17.617504051863857</v>
      </c>
      <c r="AL6" s="18">
        <v>18658</v>
      </c>
      <c r="AM6" s="18">
        <v>3506</v>
      </c>
      <c r="AN6" s="18">
        <v>6704</v>
      </c>
      <c r="AO6" s="34">
        <f>AM6/AL6*100</f>
        <v>18.790867188337444</v>
      </c>
      <c r="AP6" s="18">
        <v>15902</v>
      </c>
      <c r="AQ6" s="18">
        <v>3625</v>
      </c>
      <c r="AR6" s="18">
        <v>7515</v>
      </c>
      <c r="AS6" s="34">
        <f>AQ6/AP6*100</f>
        <v>22.795874732738021</v>
      </c>
      <c r="AT6" s="18">
        <v>15866</v>
      </c>
      <c r="AU6" s="18">
        <v>3918</v>
      </c>
      <c r="AV6" s="18">
        <v>7228</v>
      </c>
      <c r="AW6" s="34">
        <f>AU6/AT6*100</f>
        <v>24.694314887180134</v>
      </c>
      <c r="AX6" s="18">
        <v>16704</v>
      </c>
      <c r="AY6" s="18">
        <v>3964</v>
      </c>
      <c r="AZ6" s="18">
        <v>7287</v>
      </c>
      <c r="BA6" s="34">
        <f>AY6/AX6*100</f>
        <v>23.730842911877396</v>
      </c>
      <c r="BB6" s="18">
        <v>18248</v>
      </c>
      <c r="BC6" s="18">
        <v>4563</v>
      </c>
      <c r="BD6" s="18">
        <v>8212</v>
      </c>
      <c r="BE6" s="34">
        <f>BC6/BB6*100</f>
        <v>25.005480052608505</v>
      </c>
      <c r="BF6" s="18">
        <v>17534</v>
      </c>
      <c r="BG6" s="18">
        <v>4326</v>
      </c>
      <c r="BH6" s="18">
        <v>7763</v>
      </c>
      <c r="BI6" s="34">
        <f>BG6/BF6*100</f>
        <v>24.67206570092392</v>
      </c>
      <c r="BJ6" s="18">
        <v>18124</v>
      </c>
      <c r="BK6" s="18">
        <v>4612</v>
      </c>
      <c r="BL6" s="18">
        <v>7957</v>
      </c>
      <c r="BM6" s="34">
        <f>BK6/BJ6*100</f>
        <v>25.446921209446039</v>
      </c>
    </row>
    <row r="7" spans="1:65" ht="18.75">
      <c r="A7" s="292" t="s">
        <v>1</v>
      </c>
      <c r="B7" s="18">
        <v>2194</v>
      </c>
      <c r="C7" s="18"/>
      <c r="D7" s="18"/>
      <c r="E7" s="293">
        <f t="shared" ref="E7:E22" si="0">C7/B7*100</f>
        <v>0</v>
      </c>
      <c r="F7" s="18">
        <v>3208</v>
      </c>
      <c r="G7" s="18"/>
      <c r="H7" s="18"/>
      <c r="I7" s="293">
        <f t="shared" ref="I7:I22" si="1">G7/F7*100</f>
        <v>0</v>
      </c>
      <c r="J7" s="18">
        <v>3880</v>
      </c>
      <c r="K7" s="18"/>
      <c r="L7" s="18"/>
      <c r="M7" s="293">
        <f t="shared" ref="M7:M22" si="2">K7/J7*100</f>
        <v>0</v>
      </c>
      <c r="N7" s="18">
        <v>3967</v>
      </c>
      <c r="O7" s="18"/>
      <c r="P7" s="18"/>
      <c r="Q7" s="293">
        <f t="shared" ref="Q7:Q22" si="3">O7/N7*100</f>
        <v>0</v>
      </c>
      <c r="R7" s="200"/>
      <c r="S7" s="200"/>
      <c r="T7" s="26"/>
      <c r="U7" s="202"/>
      <c r="V7" s="18">
        <v>4568</v>
      </c>
      <c r="W7" s="18"/>
      <c r="X7" s="18"/>
      <c r="Y7" s="293">
        <f t="shared" ref="Y7:Y22" si="4">W7/V7*100</f>
        <v>0</v>
      </c>
      <c r="Z7" s="18">
        <v>5016</v>
      </c>
      <c r="AA7" s="18"/>
      <c r="AB7" s="18"/>
      <c r="AC7" s="293">
        <f t="shared" ref="AC7:AC22" si="5">AA7/Z7*100</f>
        <v>0</v>
      </c>
      <c r="AD7" s="18">
        <v>5009</v>
      </c>
      <c r="AE7" s="18"/>
      <c r="AF7" s="18"/>
      <c r="AG7" s="34">
        <f t="shared" ref="AG7:AG22" si="6">AE7/AD7*100</f>
        <v>0</v>
      </c>
      <c r="AH7" s="18">
        <v>5218</v>
      </c>
      <c r="AI7" s="18"/>
      <c r="AJ7" s="18"/>
      <c r="AK7" s="34">
        <f t="shared" ref="AK7:AK22" si="7">AI7/AH7*100</f>
        <v>0</v>
      </c>
      <c r="AL7" s="18">
        <v>8448</v>
      </c>
      <c r="AM7" s="18"/>
      <c r="AN7" s="18"/>
      <c r="AO7" s="34">
        <f t="shared" ref="AO7:AO22" si="8">AM7/AL7*100</f>
        <v>0</v>
      </c>
      <c r="AP7" s="18">
        <v>4762</v>
      </c>
      <c r="AQ7" s="18"/>
      <c r="AR7" s="18"/>
      <c r="AS7" s="34">
        <f t="shared" ref="AS7:AS22" si="9">AQ7/AP7*100</f>
        <v>0</v>
      </c>
      <c r="AT7" s="18">
        <v>4720</v>
      </c>
      <c r="AU7" s="18"/>
      <c r="AV7" s="18"/>
      <c r="AW7" s="34">
        <f t="shared" ref="AW7:AW22" si="10">AU7/AT7*100</f>
        <v>0</v>
      </c>
      <c r="AX7" s="18">
        <v>5453</v>
      </c>
      <c r="AY7" s="18"/>
      <c r="AZ7" s="18"/>
      <c r="BA7" s="34">
        <f t="shared" ref="BA7:BA22" si="11">AY7/AX7*100</f>
        <v>0</v>
      </c>
      <c r="BB7" s="18">
        <v>5473</v>
      </c>
      <c r="BC7" s="18"/>
      <c r="BD7" s="18"/>
      <c r="BE7" s="34">
        <f t="shared" ref="BE7:BE22" si="12">BC7/BB7*100</f>
        <v>0</v>
      </c>
      <c r="BF7" s="18">
        <v>5445</v>
      </c>
      <c r="BI7" s="34">
        <f t="shared" ref="BI7:BI22" si="13">BG7/BF7*100</f>
        <v>0</v>
      </c>
      <c r="BJ7" s="18">
        <v>5555</v>
      </c>
      <c r="BK7" s="18"/>
      <c r="BL7" s="18"/>
      <c r="BM7" s="34">
        <f t="shared" ref="BM7:BM22" si="14">BK7/BJ7*100</f>
        <v>0</v>
      </c>
    </row>
    <row r="8" spans="1:65" ht="18.75">
      <c r="A8" s="292" t="s">
        <v>2</v>
      </c>
      <c r="B8" s="18">
        <v>1693</v>
      </c>
      <c r="C8" s="18">
        <v>606</v>
      </c>
      <c r="D8" s="18">
        <v>1087</v>
      </c>
      <c r="E8" s="293">
        <f t="shared" si="0"/>
        <v>35.794447725930297</v>
      </c>
      <c r="F8" s="18">
        <v>2078</v>
      </c>
      <c r="G8" s="18">
        <v>723</v>
      </c>
      <c r="H8" s="18">
        <v>1355</v>
      </c>
      <c r="I8" s="293">
        <f t="shared" si="1"/>
        <v>34.793070259865253</v>
      </c>
      <c r="J8" s="18">
        <v>2077</v>
      </c>
      <c r="K8" s="18">
        <v>773</v>
      </c>
      <c r="L8" s="18">
        <v>1304</v>
      </c>
      <c r="M8" s="293">
        <f t="shared" si="2"/>
        <v>37.217140105922006</v>
      </c>
      <c r="N8" s="18">
        <v>2350</v>
      </c>
      <c r="O8" s="18">
        <v>827</v>
      </c>
      <c r="P8" s="18">
        <v>1523</v>
      </c>
      <c r="Q8" s="293">
        <f t="shared" si="3"/>
        <v>35.191489361702125</v>
      </c>
      <c r="R8" s="200"/>
      <c r="S8" s="200"/>
      <c r="T8" s="26">
        <v>1746</v>
      </c>
      <c r="U8" s="202"/>
      <c r="V8" s="18">
        <v>2947</v>
      </c>
      <c r="W8" s="18">
        <v>1027</v>
      </c>
      <c r="X8" s="18">
        <v>1920</v>
      </c>
      <c r="Y8" s="293">
        <f t="shared" si="4"/>
        <v>34.848998982015608</v>
      </c>
      <c r="Z8" s="18">
        <v>3319</v>
      </c>
      <c r="AA8" s="18">
        <v>1174</v>
      </c>
      <c r="AB8" s="18">
        <v>2145</v>
      </c>
      <c r="AC8" s="293">
        <f t="shared" si="5"/>
        <v>35.372100030129552</v>
      </c>
      <c r="AD8" s="18">
        <v>3701</v>
      </c>
      <c r="AE8" s="18">
        <v>0</v>
      </c>
      <c r="AF8" s="18">
        <v>0</v>
      </c>
      <c r="AG8" s="34">
        <f t="shared" si="6"/>
        <v>0</v>
      </c>
      <c r="AH8" s="18">
        <v>4175</v>
      </c>
      <c r="AI8" s="18">
        <v>0</v>
      </c>
      <c r="AJ8" s="18">
        <v>0</v>
      </c>
      <c r="AK8" s="34">
        <f t="shared" si="7"/>
        <v>0</v>
      </c>
      <c r="AL8" s="18">
        <v>0</v>
      </c>
      <c r="AM8" s="18">
        <v>0</v>
      </c>
      <c r="AN8" s="18">
        <v>0</v>
      </c>
      <c r="AO8" s="34"/>
      <c r="AP8" s="18">
        <v>0</v>
      </c>
      <c r="AQ8" s="18">
        <v>0</v>
      </c>
      <c r="AR8" s="18">
        <v>0</v>
      </c>
      <c r="AS8" s="34"/>
      <c r="AT8" s="18">
        <v>0</v>
      </c>
      <c r="AU8" s="18">
        <v>0</v>
      </c>
      <c r="AV8" s="18">
        <v>0</v>
      </c>
      <c r="AW8" s="34"/>
      <c r="AX8" s="18">
        <v>0</v>
      </c>
      <c r="AY8" s="18">
        <v>0</v>
      </c>
      <c r="AZ8" s="18">
        <v>0</v>
      </c>
      <c r="BA8" s="34"/>
      <c r="BB8" s="18">
        <v>0</v>
      </c>
      <c r="BC8" s="18">
        <v>0</v>
      </c>
      <c r="BD8" s="18">
        <v>0</v>
      </c>
      <c r="BE8" s="34"/>
      <c r="BF8" s="18">
        <v>0</v>
      </c>
      <c r="BG8" s="18">
        <v>0</v>
      </c>
      <c r="BH8" s="18">
        <v>0</v>
      </c>
      <c r="BI8" s="34"/>
      <c r="BJ8" s="18">
        <v>0</v>
      </c>
      <c r="BK8" s="18">
        <v>0</v>
      </c>
      <c r="BL8" s="18">
        <v>0</v>
      </c>
      <c r="BM8" s="34"/>
    </row>
    <row r="9" spans="1:65" ht="18.75">
      <c r="A9" s="292" t="s">
        <v>3</v>
      </c>
      <c r="B9" s="18">
        <v>434</v>
      </c>
      <c r="C9" s="18">
        <v>149</v>
      </c>
      <c r="D9" s="18">
        <v>285</v>
      </c>
      <c r="E9" s="293">
        <f t="shared" si="0"/>
        <v>34.331797235023046</v>
      </c>
      <c r="F9" s="18">
        <v>512</v>
      </c>
      <c r="G9" s="18">
        <v>181</v>
      </c>
      <c r="H9" s="18">
        <v>331</v>
      </c>
      <c r="I9" s="293">
        <f t="shared" si="1"/>
        <v>35.3515625</v>
      </c>
      <c r="J9" s="18">
        <v>483</v>
      </c>
      <c r="K9" s="18">
        <v>187</v>
      </c>
      <c r="L9" s="18">
        <v>296</v>
      </c>
      <c r="M9" s="293">
        <f t="shared" si="2"/>
        <v>38.716356107660452</v>
      </c>
      <c r="N9" s="18">
        <v>459</v>
      </c>
      <c r="O9" s="18">
        <v>157</v>
      </c>
      <c r="P9" s="18">
        <v>302</v>
      </c>
      <c r="Q9" s="293">
        <f t="shared" si="3"/>
        <v>34.204793028322442</v>
      </c>
      <c r="R9" s="200"/>
      <c r="S9" s="200"/>
      <c r="T9" s="26">
        <v>165</v>
      </c>
      <c r="U9" s="202"/>
      <c r="V9" s="18">
        <v>235</v>
      </c>
      <c r="W9" s="18">
        <v>92</v>
      </c>
      <c r="X9" s="18">
        <v>143</v>
      </c>
      <c r="Y9" s="293">
        <f t="shared" si="4"/>
        <v>39.148936170212764</v>
      </c>
      <c r="Z9" s="18">
        <v>260</v>
      </c>
      <c r="AA9" s="18">
        <v>101</v>
      </c>
      <c r="AB9" s="18">
        <v>159</v>
      </c>
      <c r="AC9" s="293">
        <f t="shared" si="5"/>
        <v>38.846153846153847</v>
      </c>
      <c r="AD9" s="18">
        <v>219</v>
      </c>
      <c r="AE9" s="18">
        <v>76</v>
      </c>
      <c r="AF9" s="18">
        <v>143</v>
      </c>
      <c r="AG9" s="34">
        <f t="shared" si="6"/>
        <v>34.703196347031962</v>
      </c>
      <c r="AH9" s="18">
        <v>205</v>
      </c>
      <c r="AI9" s="18">
        <v>74</v>
      </c>
      <c r="AJ9" s="18">
        <v>131</v>
      </c>
      <c r="AK9" s="34">
        <f t="shared" si="7"/>
        <v>36.097560975609753</v>
      </c>
      <c r="AL9" s="18">
        <v>248</v>
      </c>
      <c r="AM9" s="18">
        <v>95</v>
      </c>
      <c r="AN9" s="18">
        <v>153</v>
      </c>
      <c r="AO9" s="34">
        <f t="shared" si="8"/>
        <v>38.306451612903224</v>
      </c>
      <c r="AP9" s="18">
        <v>95</v>
      </c>
      <c r="AQ9" s="18">
        <v>24</v>
      </c>
      <c r="AR9" s="18">
        <v>71</v>
      </c>
      <c r="AS9" s="34">
        <f t="shared" si="9"/>
        <v>25.263157894736842</v>
      </c>
      <c r="AT9" s="18">
        <v>141</v>
      </c>
      <c r="AU9" s="18">
        <v>37</v>
      </c>
      <c r="AV9" s="18">
        <v>104</v>
      </c>
      <c r="AW9" s="34">
        <f t="shared" si="10"/>
        <v>26.24113475177305</v>
      </c>
      <c r="AX9" s="18">
        <v>161</v>
      </c>
      <c r="AY9" s="18">
        <v>56</v>
      </c>
      <c r="AZ9" s="18">
        <v>105</v>
      </c>
      <c r="BA9" s="34">
        <f t="shared" si="11"/>
        <v>34.782608695652172</v>
      </c>
      <c r="BB9" s="18">
        <v>165</v>
      </c>
      <c r="BC9" s="18">
        <v>63</v>
      </c>
      <c r="BD9" s="18">
        <v>102</v>
      </c>
      <c r="BE9" s="34">
        <f t="shared" si="12"/>
        <v>38.181818181818187</v>
      </c>
      <c r="BF9" s="18">
        <v>230</v>
      </c>
      <c r="BG9" s="18">
        <v>79</v>
      </c>
      <c r="BH9" s="18">
        <v>151</v>
      </c>
      <c r="BI9" s="34">
        <f t="shared" si="13"/>
        <v>34.347826086956523</v>
      </c>
      <c r="BJ9" s="18">
        <v>164</v>
      </c>
      <c r="BK9" s="18">
        <v>58</v>
      </c>
      <c r="BL9" s="18">
        <v>106</v>
      </c>
      <c r="BM9" s="34">
        <f t="shared" si="14"/>
        <v>35.365853658536587</v>
      </c>
    </row>
    <row r="10" spans="1:65" ht="18.75">
      <c r="A10" s="292" t="s">
        <v>4</v>
      </c>
      <c r="B10" s="18">
        <v>0</v>
      </c>
      <c r="C10" s="18">
        <v>0</v>
      </c>
      <c r="D10" s="18">
        <v>0</v>
      </c>
      <c r="E10" s="293"/>
      <c r="F10" s="18">
        <v>0</v>
      </c>
      <c r="G10" s="18">
        <v>0</v>
      </c>
      <c r="H10" s="18">
        <v>0</v>
      </c>
      <c r="I10" s="293"/>
      <c r="J10" s="18">
        <v>87</v>
      </c>
      <c r="K10" s="18">
        <v>31</v>
      </c>
      <c r="L10" s="18">
        <v>56</v>
      </c>
      <c r="M10" s="293"/>
      <c r="N10" s="18">
        <v>140</v>
      </c>
      <c r="O10" s="18">
        <v>46</v>
      </c>
      <c r="P10" s="18">
        <v>94</v>
      </c>
      <c r="Q10" s="293"/>
      <c r="R10" s="200"/>
      <c r="S10" s="200"/>
      <c r="T10" s="26">
        <v>120</v>
      </c>
      <c r="U10" s="202"/>
      <c r="V10" s="18">
        <v>183</v>
      </c>
      <c r="W10" s="18">
        <v>72</v>
      </c>
      <c r="X10" s="18">
        <v>111</v>
      </c>
      <c r="Y10" s="293">
        <f t="shared" si="4"/>
        <v>39.344262295081968</v>
      </c>
      <c r="Z10" s="18">
        <v>172</v>
      </c>
      <c r="AA10" s="18">
        <v>61</v>
      </c>
      <c r="AB10" s="18">
        <v>111</v>
      </c>
      <c r="AC10" s="293">
        <f t="shared" si="5"/>
        <v>35.465116279069768</v>
      </c>
      <c r="AD10" s="18">
        <v>168</v>
      </c>
      <c r="AE10" s="18">
        <v>51</v>
      </c>
      <c r="AF10" s="18">
        <v>117</v>
      </c>
      <c r="AG10" s="34">
        <f t="shared" si="6"/>
        <v>30.357142857142854</v>
      </c>
      <c r="AH10" s="18">
        <v>146</v>
      </c>
      <c r="AI10" s="18">
        <v>41</v>
      </c>
      <c r="AJ10" s="18">
        <v>105</v>
      </c>
      <c r="AK10" s="34">
        <f t="shared" si="7"/>
        <v>28.082191780821919</v>
      </c>
      <c r="AL10" s="18">
        <v>146</v>
      </c>
      <c r="AM10" s="18">
        <v>58</v>
      </c>
      <c r="AN10" s="18">
        <v>88</v>
      </c>
      <c r="AO10" s="34">
        <f t="shared" si="8"/>
        <v>39.726027397260275</v>
      </c>
      <c r="AP10" s="18">
        <v>153</v>
      </c>
      <c r="AQ10" s="18">
        <v>56</v>
      </c>
      <c r="AR10" s="18">
        <v>97</v>
      </c>
      <c r="AS10" s="34">
        <f t="shared" si="9"/>
        <v>36.601307189542482</v>
      </c>
      <c r="AT10" s="18">
        <v>202</v>
      </c>
      <c r="AU10" s="18">
        <v>73</v>
      </c>
      <c r="AV10" s="18">
        <v>129</v>
      </c>
      <c r="AW10" s="34">
        <f t="shared" si="10"/>
        <v>36.138613861386141</v>
      </c>
      <c r="AX10" s="18">
        <v>194</v>
      </c>
      <c r="AY10" s="18">
        <v>71</v>
      </c>
      <c r="AZ10" s="18">
        <v>123</v>
      </c>
      <c r="BA10" s="34">
        <f t="shared" si="11"/>
        <v>36.597938144329895</v>
      </c>
      <c r="BB10" s="18">
        <v>233</v>
      </c>
      <c r="BC10" s="18">
        <v>96</v>
      </c>
      <c r="BD10" s="18">
        <v>137</v>
      </c>
      <c r="BE10" s="34">
        <f t="shared" si="12"/>
        <v>41.201716738197426</v>
      </c>
      <c r="BF10" s="18">
        <v>214</v>
      </c>
      <c r="BG10" s="18">
        <v>80</v>
      </c>
      <c r="BH10" s="18">
        <v>134</v>
      </c>
      <c r="BI10" s="34">
        <f t="shared" si="13"/>
        <v>37.383177570093459</v>
      </c>
      <c r="BJ10" s="18">
        <v>207</v>
      </c>
      <c r="BK10" s="18">
        <v>82</v>
      </c>
      <c r="BL10" s="18">
        <v>125</v>
      </c>
      <c r="BM10" s="34">
        <f t="shared" si="14"/>
        <v>39.613526570048307</v>
      </c>
    </row>
    <row r="11" spans="1:65" ht="18.75">
      <c r="A11" s="292" t="s">
        <v>5</v>
      </c>
      <c r="B11" s="18">
        <v>142</v>
      </c>
      <c r="C11" s="18">
        <v>43</v>
      </c>
      <c r="D11" s="18">
        <v>99</v>
      </c>
      <c r="E11" s="293">
        <f t="shared" si="0"/>
        <v>30.281690140845068</v>
      </c>
      <c r="F11" s="18">
        <v>162</v>
      </c>
      <c r="G11" s="18">
        <v>67</v>
      </c>
      <c r="H11" s="18">
        <v>95</v>
      </c>
      <c r="I11" s="293">
        <f t="shared" si="1"/>
        <v>41.358024691358025</v>
      </c>
      <c r="J11" s="18">
        <v>190</v>
      </c>
      <c r="K11" s="18">
        <v>73</v>
      </c>
      <c r="L11" s="18">
        <v>117</v>
      </c>
      <c r="M11" s="293">
        <f t="shared" si="2"/>
        <v>38.421052631578945</v>
      </c>
      <c r="N11" s="18">
        <v>165</v>
      </c>
      <c r="O11" s="18">
        <v>57</v>
      </c>
      <c r="P11" s="18">
        <v>108</v>
      </c>
      <c r="Q11" s="293">
        <f t="shared" si="3"/>
        <v>34.545454545454547</v>
      </c>
      <c r="R11" s="200"/>
      <c r="S11" s="200"/>
      <c r="T11" s="26">
        <v>135</v>
      </c>
      <c r="U11" s="202"/>
      <c r="V11" s="18">
        <v>232</v>
      </c>
      <c r="W11" s="18">
        <v>102</v>
      </c>
      <c r="X11" s="18">
        <v>130</v>
      </c>
      <c r="Y11" s="293">
        <f t="shared" si="4"/>
        <v>43.96551724137931</v>
      </c>
      <c r="Z11" s="18">
        <v>225</v>
      </c>
      <c r="AA11" s="18">
        <v>77</v>
      </c>
      <c r="AB11" s="18">
        <v>148</v>
      </c>
      <c r="AC11" s="293">
        <f t="shared" si="5"/>
        <v>34.222222222222221</v>
      </c>
      <c r="AD11" s="18">
        <v>213</v>
      </c>
      <c r="AE11" s="18">
        <v>77</v>
      </c>
      <c r="AF11" s="18">
        <v>136</v>
      </c>
      <c r="AG11" s="34">
        <f t="shared" si="6"/>
        <v>36.15023474178404</v>
      </c>
      <c r="AH11" s="18">
        <v>285</v>
      </c>
      <c r="AI11" s="18">
        <v>94</v>
      </c>
      <c r="AJ11" s="18">
        <v>191</v>
      </c>
      <c r="AK11" s="34">
        <f t="shared" si="7"/>
        <v>32.982456140350877</v>
      </c>
      <c r="AL11" s="18">
        <v>431</v>
      </c>
      <c r="AM11" s="18">
        <v>105</v>
      </c>
      <c r="AN11" s="18">
        <v>326</v>
      </c>
      <c r="AO11" s="34">
        <f t="shared" si="8"/>
        <v>24.361948955916475</v>
      </c>
      <c r="AP11" s="18">
        <v>137</v>
      </c>
      <c r="AQ11" s="18">
        <v>31</v>
      </c>
      <c r="AR11" s="18">
        <v>106</v>
      </c>
      <c r="AS11" s="34">
        <f t="shared" si="9"/>
        <v>22.627737226277372</v>
      </c>
      <c r="AT11" s="18">
        <v>207</v>
      </c>
      <c r="AU11" s="18">
        <v>64</v>
      </c>
      <c r="AV11" s="18">
        <v>143</v>
      </c>
      <c r="AW11" s="34">
        <f t="shared" si="10"/>
        <v>30.917874396135264</v>
      </c>
      <c r="AX11" s="18">
        <v>222</v>
      </c>
      <c r="AY11" s="18">
        <v>77</v>
      </c>
      <c r="AZ11" s="18">
        <v>145</v>
      </c>
      <c r="BA11" s="34">
        <f t="shared" si="11"/>
        <v>34.684684684684683</v>
      </c>
      <c r="BB11" s="18">
        <v>313</v>
      </c>
      <c r="BC11" s="18">
        <v>100</v>
      </c>
      <c r="BD11" s="18">
        <v>213</v>
      </c>
      <c r="BE11" s="34">
        <f t="shared" si="12"/>
        <v>31.948881789137378</v>
      </c>
      <c r="BF11" s="18">
        <v>289</v>
      </c>
      <c r="BG11" s="18">
        <v>83</v>
      </c>
      <c r="BH11" s="18">
        <v>206</v>
      </c>
      <c r="BI11" s="34">
        <f t="shared" si="13"/>
        <v>28.719723183391004</v>
      </c>
      <c r="BJ11" s="18">
        <v>277</v>
      </c>
      <c r="BK11" s="18">
        <v>99</v>
      </c>
      <c r="BL11" s="18">
        <v>178</v>
      </c>
      <c r="BM11" s="34">
        <f t="shared" si="14"/>
        <v>35.740072202166068</v>
      </c>
    </row>
    <row r="12" spans="1:65" ht="18.75">
      <c r="A12" s="292" t="s">
        <v>6</v>
      </c>
      <c r="B12" s="18">
        <v>101</v>
      </c>
      <c r="C12" s="18">
        <v>25</v>
      </c>
      <c r="D12" s="18">
        <v>76</v>
      </c>
      <c r="E12" s="293">
        <f t="shared" si="0"/>
        <v>24.752475247524753</v>
      </c>
      <c r="F12" s="18">
        <v>74</v>
      </c>
      <c r="G12" s="18">
        <v>22</v>
      </c>
      <c r="H12" s="18">
        <v>52</v>
      </c>
      <c r="I12" s="293">
        <f t="shared" si="1"/>
        <v>29.72972972972973</v>
      </c>
      <c r="J12" s="18">
        <v>138</v>
      </c>
      <c r="K12" s="18">
        <v>35</v>
      </c>
      <c r="L12" s="18">
        <v>103</v>
      </c>
      <c r="M12" s="293">
        <f t="shared" si="2"/>
        <v>25.362318840579711</v>
      </c>
      <c r="N12" s="18">
        <v>151</v>
      </c>
      <c r="O12" s="18">
        <v>39</v>
      </c>
      <c r="P12" s="18">
        <v>112</v>
      </c>
      <c r="Q12" s="293">
        <f t="shared" si="3"/>
        <v>25.827814569536422</v>
      </c>
      <c r="R12" s="200"/>
      <c r="S12" s="200"/>
      <c r="T12" s="26">
        <v>92</v>
      </c>
      <c r="U12" s="202"/>
      <c r="V12" s="18">
        <v>202</v>
      </c>
      <c r="W12" s="18">
        <v>88</v>
      </c>
      <c r="X12" s="18">
        <v>114</v>
      </c>
      <c r="Y12" s="293">
        <f t="shared" si="4"/>
        <v>43.564356435643568</v>
      </c>
      <c r="Z12" s="18">
        <v>272</v>
      </c>
      <c r="AA12" s="18">
        <v>83</v>
      </c>
      <c r="AB12" s="18">
        <v>189</v>
      </c>
      <c r="AC12" s="293">
        <f t="shared" si="5"/>
        <v>30.514705882352942</v>
      </c>
      <c r="AD12" s="18">
        <v>1134</v>
      </c>
      <c r="AE12" s="18">
        <v>324</v>
      </c>
      <c r="AF12" s="18">
        <v>810</v>
      </c>
      <c r="AG12" s="34">
        <f t="shared" si="6"/>
        <v>28.571428571428569</v>
      </c>
      <c r="AH12" s="18">
        <v>766</v>
      </c>
      <c r="AI12" s="18">
        <v>287</v>
      </c>
      <c r="AJ12" s="18">
        <v>479</v>
      </c>
      <c r="AK12" s="34">
        <f t="shared" si="7"/>
        <v>37.467362924281986</v>
      </c>
      <c r="AL12" s="18">
        <v>719</v>
      </c>
      <c r="AM12" s="18">
        <v>285</v>
      </c>
      <c r="AN12" s="18">
        <v>434</v>
      </c>
      <c r="AO12" s="34">
        <f t="shared" si="8"/>
        <v>39.638386648122392</v>
      </c>
      <c r="AP12" s="18">
        <v>883</v>
      </c>
      <c r="AQ12" s="18">
        <v>282</v>
      </c>
      <c r="AR12" s="18">
        <v>601</v>
      </c>
      <c r="AS12" s="34">
        <f t="shared" si="9"/>
        <v>31.936579841449603</v>
      </c>
      <c r="AT12" s="18">
        <v>1004</v>
      </c>
      <c r="AU12" s="18">
        <v>308</v>
      </c>
      <c r="AV12" s="18">
        <v>696</v>
      </c>
      <c r="AW12" s="34">
        <f t="shared" si="10"/>
        <v>30.677290836653388</v>
      </c>
      <c r="AX12" s="18">
        <v>1051</v>
      </c>
      <c r="AY12" s="18">
        <v>353</v>
      </c>
      <c r="AZ12" s="18">
        <v>698</v>
      </c>
      <c r="BA12" s="34">
        <f t="shared" si="11"/>
        <v>33.587059942911509</v>
      </c>
      <c r="BB12" s="18">
        <v>1169</v>
      </c>
      <c r="BC12" s="18">
        <v>411</v>
      </c>
      <c r="BD12" s="18">
        <v>758</v>
      </c>
      <c r="BE12" s="34">
        <f t="shared" si="12"/>
        <v>35.158254918733959</v>
      </c>
      <c r="BF12" s="18">
        <v>1189</v>
      </c>
      <c r="BG12" s="18">
        <v>446</v>
      </c>
      <c r="BH12" s="18">
        <v>743</v>
      </c>
      <c r="BI12" s="34">
        <f t="shared" si="13"/>
        <v>37.510513036164845</v>
      </c>
      <c r="BJ12" s="18">
        <v>1318</v>
      </c>
      <c r="BK12" s="18">
        <v>476</v>
      </c>
      <c r="BL12" s="18">
        <v>842</v>
      </c>
      <c r="BM12" s="34">
        <f t="shared" si="14"/>
        <v>36.115326251896811</v>
      </c>
    </row>
    <row r="13" spans="1:65" ht="18.75">
      <c r="A13" s="292" t="s">
        <v>7</v>
      </c>
      <c r="B13" s="18">
        <v>816</v>
      </c>
      <c r="C13" s="18">
        <v>300</v>
      </c>
      <c r="D13" s="18">
        <v>516</v>
      </c>
      <c r="E13" s="293">
        <f t="shared" si="0"/>
        <v>36.764705882352942</v>
      </c>
      <c r="F13" s="18">
        <v>927</v>
      </c>
      <c r="G13" s="18">
        <v>361</v>
      </c>
      <c r="H13" s="18">
        <v>566</v>
      </c>
      <c r="I13" s="293">
        <f t="shared" si="1"/>
        <v>38.942826321467102</v>
      </c>
      <c r="J13" s="18">
        <v>808</v>
      </c>
      <c r="K13" s="18">
        <v>310</v>
      </c>
      <c r="L13" s="18">
        <v>498</v>
      </c>
      <c r="M13" s="293">
        <f t="shared" si="2"/>
        <v>38.366336633663366</v>
      </c>
      <c r="N13" s="18">
        <v>1008</v>
      </c>
      <c r="O13" s="18">
        <v>365</v>
      </c>
      <c r="P13" s="18">
        <v>643</v>
      </c>
      <c r="Q13" s="293">
        <f t="shared" si="3"/>
        <v>36.210317460317462</v>
      </c>
      <c r="R13" s="200"/>
      <c r="S13" s="200"/>
      <c r="T13" s="26">
        <v>749</v>
      </c>
      <c r="U13" s="202"/>
      <c r="V13" s="18">
        <v>1149</v>
      </c>
      <c r="W13" s="18">
        <v>377</v>
      </c>
      <c r="X13" s="18">
        <v>772</v>
      </c>
      <c r="Y13" s="293">
        <f t="shared" si="4"/>
        <v>32.811140121845085</v>
      </c>
      <c r="Z13" s="18">
        <v>1279</v>
      </c>
      <c r="AA13" s="18">
        <v>435</v>
      </c>
      <c r="AB13" s="18">
        <v>844</v>
      </c>
      <c r="AC13" s="293">
        <f t="shared" si="5"/>
        <v>34.010946051602815</v>
      </c>
      <c r="AD13" s="18">
        <v>1398</v>
      </c>
      <c r="AE13" s="18">
        <v>449</v>
      </c>
      <c r="AF13" s="18">
        <v>949</v>
      </c>
      <c r="AG13" s="34">
        <f t="shared" si="6"/>
        <v>32.117310443490702</v>
      </c>
      <c r="AH13" s="18">
        <v>1532</v>
      </c>
      <c r="AI13" s="18">
        <v>485</v>
      </c>
      <c r="AJ13" s="18">
        <v>1047</v>
      </c>
      <c r="AK13" s="34">
        <f t="shared" si="7"/>
        <v>31.657963446475197</v>
      </c>
      <c r="AL13" s="18">
        <v>1802</v>
      </c>
      <c r="AM13" s="18">
        <v>590</v>
      </c>
      <c r="AN13" s="18">
        <v>1212</v>
      </c>
      <c r="AO13" s="34">
        <f t="shared" si="8"/>
        <v>32.741398446170919</v>
      </c>
      <c r="AP13" s="18">
        <v>2496</v>
      </c>
      <c r="AQ13" s="18">
        <v>791</v>
      </c>
      <c r="AR13" s="18">
        <v>1705</v>
      </c>
      <c r="AS13" s="34">
        <f t="shared" si="9"/>
        <v>31.690705128205128</v>
      </c>
      <c r="AT13" s="18">
        <v>2281</v>
      </c>
      <c r="AU13" s="18">
        <v>724</v>
      </c>
      <c r="AV13" s="18">
        <v>1557</v>
      </c>
      <c r="AW13" s="34">
        <f t="shared" si="10"/>
        <v>31.740464708461204</v>
      </c>
      <c r="AX13" s="18">
        <v>2052</v>
      </c>
      <c r="AY13" s="18">
        <v>703</v>
      </c>
      <c r="AZ13" s="18">
        <v>1349</v>
      </c>
      <c r="BA13" s="34">
        <f t="shared" si="11"/>
        <v>34.25925925925926</v>
      </c>
      <c r="BB13" s="18">
        <v>2139</v>
      </c>
      <c r="BC13" s="18">
        <v>700</v>
      </c>
      <c r="BD13" s="18">
        <v>1439</v>
      </c>
      <c r="BE13" s="34">
        <f t="shared" si="12"/>
        <v>32.725572697522203</v>
      </c>
      <c r="BF13" s="18">
        <v>2061</v>
      </c>
      <c r="BG13" s="18">
        <v>701</v>
      </c>
      <c r="BH13" s="18">
        <v>1360</v>
      </c>
      <c r="BI13" s="34">
        <f t="shared" si="13"/>
        <v>34.012615235322656</v>
      </c>
      <c r="BJ13" s="18">
        <v>2080</v>
      </c>
      <c r="BK13" s="18">
        <v>724</v>
      </c>
      <c r="BL13" s="18">
        <v>1356</v>
      </c>
      <c r="BM13" s="34">
        <f t="shared" si="14"/>
        <v>34.807692307692307</v>
      </c>
    </row>
    <row r="14" spans="1:65" ht="18.75">
      <c r="A14" s="292" t="s">
        <v>8</v>
      </c>
      <c r="B14" s="18">
        <v>57</v>
      </c>
      <c r="C14" s="18">
        <v>19</v>
      </c>
      <c r="D14" s="18">
        <v>38</v>
      </c>
      <c r="E14" s="293">
        <f t="shared" si="0"/>
        <v>33.333333333333329</v>
      </c>
      <c r="F14" s="18">
        <v>59</v>
      </c>
      <c r="G14" s="18">
        <v>27</v>
      </c>
      <c r="H14" s="18">
        <v>32</v>
      </c>
      <c r="I14" s="293">
        <f t="shared" si="1"/>
        <v>45.762711864406782</v>
      </c>
      <c r="J14" s="18">
        <v>0</v>
      </c>
      <c r="K14" s="18">
        <v>0</v>
      </c>
      <c r="L14" s="18">
        <v>0</v>
      </c>
      <c r="M14" s="293"/>
      <c r="N14" s="18">
        <v>0</v>
      </c>
      <c r="O14" s="18">
        <v>0</v>
      </c>
      <c r="P14" s="18">
        <v>0</v>
      </c>
      <c r="Q14" s="293"/>
      <c r="R14" s="200"/>
      <c r="S14" s="200"/>
      <c r="T14" s="26">
        <v>189</v>
      </c>
      <c r="U14" s="202"/>
      <c r="V14" s="18">
        <v>900</v>
      </c>
      <c r="W14" s="18">
        <v>467</v>
      </c>
      <c r="X14" s="18">
        <v>433</v>
      </c>
      <c r="Y14" s="293">
        <f t="shared" si="4"/>
        <v>51.888888888888886</v>
      </c>
      <c r="Z14" s="18">
        <v>616</v>
      </c>
      <c r="AA14" s="18">
        <v>304</v>
      </c>
      <c r="AB14" s="18">
        <v>312</v>
      </c>
      <c r="AC14" s="293">
        <f t="shared" si="5"/>
        <v>49.350649350649348</v>
      </c>
      <c r="AD14" s="18">
        <v>401</v>
      </c>
      <c r="AE14" s="18">
        <v>147</v>
      </c>
      <c r="AF14" s="18">
        <v>254</v>
      </c>
      <c r="AG14" s="34">
        <f t="shared" si="6"/>
        <v>36.658354114713212</v>
      </c>
      <c r="AH14" s="18">
        <v>340</v>
      </c>
      <c r="AI14" s="18">
        <v>158</v>
      </c>
      <c r="AJ14" s="18">
        <v>182</v>
      </c>
      <c r="AK14" s="34">
        <f t="shared" si="7"/>
        <v>46.470588235294116</v>
      </c>
      <c r="AL14" s="18">
        <v>272</v>
      </c>
      <c r="AM14" s="18">
        <v>90</v>
      </c>
      <c r="AN14" s="18">
        <v>182</v>
      </c>
      <c r="AO14" s="34">
        <f t="shared" si="8"/>
        <v>33.088235294117645</v>
      </c>
      <c r="AP14" s="18">
        <v>276</v>
      </c>
      <c r="AQ14" s="18">
        <v>91</v>
      </c>
      <c r="AR14" s="18">
        <v>185</v>
      </c>
      <c r="AS14" s="34">
        <f t="shared" si="9"/>
        <v>32.971014492753625</v>
      </c>
      <c r="AT14" s="18">
        <v>533</v>
      </c>
      <c r="AU14" s="18">
        <v>275</v>
      </c>
      <c r="AV14" s="18">
        <v>258</v>
      </c>
      <c r="AW14" s="34">
        <f t="shared" si="10"/>
        <v>51.594746716697934</v>
      </c>
      <c r="AX14" s="18">
        <v>491</v>
      </c>
      <c r="AY14" s="18">
        <v>245</v>
      </c>
      <c r="AZ14" s="18">
        <v>246</v>
      </c>
      <c r="BA14" s="34">
        <f t="shared" si="11"/>
        <v>49.898167006109979</v>
      </c>
      <c r="BB14" s="18">
        <v>698</v>
      </c>
      <c r="BC14" s="18">
        <v>346</v>
      </c>
      <c r="BD14" s="18">
        <v>352</v>
      </c>
      <c r="BE14" s="34">
        <f t="shared" si="12"/>
        <v>49.570200573065904</v>
      </c>
      <c r="BF14" s="18">
        <v>501</v>
      </c>
      <c r="BG14" s="18">
        <v>256</v>
      </c>
      <c r="BH14" s="18">
        <v>245</v>
      </c>
      <c r="BI14" s="34">
        <f t="shared" si="13"/>
        <v>51.097804391217558</v>
      </c>
      <c r="BJ14" s="18">
        <v>507</v>
      </c>
      <c r="BK14" s="18">
        <v>256</v>
      </c>
      <c r="BL14" s="18">
        <v>251</v>
      </c>
      <c r="BM14" s="34">
        <f t="shared" si="14"/>
        <v>50.493096646942803</v>
      </c>
    </row>
    <row r="15" spans="1:65" ht="18.75">
      <c r="A15" s="292" t="s">
        <v>9</v>
      </c>
      <c r="B15" s="18">
        <v>704</v>
      </c>
      <c r="C15" s="18">
        <v>0</v>
      </c>
      <c r="D15" s="18">
        <v>0</v>
      </c>
      <c r="E15" s="293">
        <f t="shared" si="0"/>
        <v>0</v>
      </c>
      <c r="F15" s="18">
        <v>763</v>
      </c>
      <c r="G15" s="18">
        <v>0</v>
      </c>
      <c r="H15" s="18">
        <v>763</v>
      </c>
      <c r="I15" s="293">
        <f t="shared" si="1"/>
        <v>0</v>
      </c>
      <c r="J15" s="18">
        <v>167</v>
      </c>
      <c r="K15" s="18"/>
      <c r="L15" s="18"/>
      <c r="M15" s="293">
        <f t="shared" si="2"/>
        <v>0</v>
      </c>
      <c r="N15" s="18">
        <v>595</v>
      </c>
      <c r="O15" s="18"/>
      <c r="P15" s="18"/>
      <c r="Q15" s="293">
        <f t="shared" si="3"/>
        <v>0</v>
      </c>
      <c r="R15" s="200"/>
      <c r="S15" s="200"/>
      <c r="T15" s="26"/>
      <c r="U15" s="202"/>
      <c r="V15" s="71">
        <v>595</v>
      </c>
      <c r="W15" s="72"/>
      <c r="X15" s="72"/>
      <c r="Y15" s="293">
        <f t="shared" si="4"/>
        <v>0</v>
      </c>
      <c r="Z15" s="18">
        <v>696</v>
      </c>
      <c r="AA15" s="18">
        <v>234</v>
      </c>
      <c r="AB15" s="18">
        <v>462</v>
      </c>
      <c r="AC15" s="293">
        <f t="shared" si="5"/>
        <v>33.620689655172413</v>
      </c>
      <c r="AD15" s="18">
        <v>988</v>
      </c>
      <c r="AE15" s="18">
        <v>259</v>
      </c>
      <c r="AF15" s="18">
        <v>729</v>
      </c>
      <c r="AG15" s="34">
        <f t="shared" si="6"/>
        <v>26.214574898785425</v>
      </c>
      <c r="AH15" s="18">
        <v>1304</v>
      </c>
      <c r="AI15" s="18">
        <v>485</v>
      </c>
      <c r="AJ15" s="18">
        <v>819</v>
      </c>
      <c r="AK15" s="34">
        <f t="shared" si="7"/>
        <v>37.193251533742334</v>
      </c>
      <c r="AL15" s="18">
        <v>1132</v>
      </c>
      <c r="AM15" s="18">
        <v>368</v>
      </c>
      <c r="AN15" s="18">
        <v>764</v>
      </c>
      <c r="AO15" s="34">
        <f t="shared" si="8"/>
        <v>32.508833922261481</v>
      </c>
      <c r="AP15" s="18">
        <v>1053</v>
      </c>
      <c r="AQ15" s="18">
        <v>359</v>
      </c>
      <c r="AR15" s="18">
        <v>694</v>
      </c>
      <c r="AS15" s="34">
        <f t="shared" si="9"/>
        <v>34.093067426400758</v>
      </c>
      <c r="AT15" s="18">
        <v>1238</v>
      </c>
      <c r="AU15" s="18">
        <v>431</v>
      </c>
      <c r="AV15" s="18">
        <v>807</v>
      </c>
      <c r="AW15" s="34">
        <f t="shared" si="10"/>
        <v>34.81421647819063</v>
      </c>
      <c r="AX15" s="18">
        <v>1201</v>
      </c>
      <c r="AY15" s="18">
        <v>421</v>
      </c>
      <c r="AZ15" s="18">
        <v>780</v>
      </c>
      <c r="BA15" s="34">
        <f t="shared" si="11"/>
        <v>35.054121565362202</v>
      </c>
      <c r="BB15" s="18">
        <v>1306</v>
      </c>
      <c r="BC15" s="18">
        <v>422</v>
      </c>
      <c r="BD15" s="18">
        <v>884</v>
      </c>
      <c r="BE15" s="34">
        <f t="shared" si="12"/>
        <v>32.312404287901991</v>
      </c>
      <c r="BF15" s="18">
        <v>1192</v>
      </c>
      <c r="BG15" s="18">
        <v>417</v>
      </c>
      <c r="BH15" s="18">
        <v>775</v>
      </c>
      <c r="BI15" s="34">
        <f t="shared" si="13"/>
        <v>34.983221476510067</v>
      </c>
      <c r="BJ15" s="18">
        <v>1320</v>
      </c>
      <c r="BK15" s="18">
        <v>475</v>
      </c>
      <c r="BL15" s="18">
        <v>845</v>
      </c>
      <c r="BM15" s="34">
        <f t="shared" si="14"/>
        <v>35.984848484848484</v>
      </c>
    </row>
    <row r="16" spans="1:65" ht="18.75">
      <c r="A16" s="292" t="s">
        <v>10</v>
      </c>
      <c r="B16" s="18">
        <v>1627</v>
      </c>
      <c r="C16" s="18">
        <v>518</v>
      </c>
      <c r="D16" s="18">
        <v>1109</v>
      </c>
      <c r="E16" s="293">
        <f t="shared" si="0"/>
        <v>31.837738168408116</v>
      </c>
      <c r="F16" s="18">
        <v>1711</v>
      </c>
      <c r="G16" s="18">
        <v>557</v>
      </c>
      <c r="H16" s="18">
        <v>1154</v>
      </c>
      <c r="I16" s="293">
        <f t="shared" si="1"/>
        <v>32.554061952074811</v>
      </c>
      <c r="J16" s="18">
        <v>1872</v>
      </c>
      <c r="K16" s="18">
        <v>690</v>
      </c>
      <c r="L16" s="18">
        <v>1182</v>
      </c>
      <c r="M16" s="293">
        <f t="shared" si="2"/>
        <v>36.858974358974365</v>
      </c>
      <c r="N16" s="18">
        <v>2133</v>
      </c>
      <c r="O16" s="18">
        <v>709</v>
      </c>
      <c r="P16" s="18">
        <v>1424</v>
      </c>
      <c r="Q16" s="293">
        <f t="shared" si="3"/>
        <v>33.239568682606659</v>
      </c>
      <c r="R16" s="200"/>
      <c r="S16" s="200"/>
      <c r="T16" s="26">
        <v>1434</v>
      </c>
      <c r="U16" s="202"/>
      <c r="V16" s="18">
        <v>2279</v>
      </c>
      <c r="W16" s="18">
        <v>719</v>
      </c>
      <c r="X16" s="18">
        <v>1560</v>
      </c>
      <c r="Y16" s="293">
        <f t="shared" si="4"/>
        <v>31.54892496709083</v>
      </c>
      <c r="Z16" s="18">
        <v>2656</v>
      </c>
      <c r="AA16" s="18">
        <v>874</v>
      </c>
      <c r="AB16" s="18">
        <v>1782</v>
      </c>
      <c r="AC16" s="293">
        <f t="shared" si="5"/>
        <v>32.906626506024097</v>
      </c>
      <c r="AD16" s="18">
        <v>2925</v>
      </c>
      <c r="AE16" s="18">
        <v>905</v>
      </c>
      <c r="AF16" s="18">
        <v>2020</v>
      </c>
      <c r="AG16" s="34">
        <f t="shared" si="6"/>
        <v>30.94017094017094</v>
      </c>
      <c r="AH16" s="18">
        <v>2985</v>
      </c>
      <c r="AI16" s="18">
        <v>1006</v>
      </c>
      <c r="AJ16" s="18">
        <v>1979</v>
      </c>
      <c r="AK16" s="34">
        <f t="shared" si="7"/>
        <v>33.701842546063652</v>
      </c>
      <c r="AL16" s="18">
        <v>3284</v>
      </c>
      <c r="AM16" s="18">
        <v>1005</v>
      </c>
      <c r="AN16" s="18">
        <v>2279</v>
      </c>
      <c r="AO16" s="34">
        <f t="shared" si="8"/>
        <v>30.602923264311816</v>
      </c>
      <c r="AP16" s="18">
        <v>3915</v>
      </c>
      <c r="AQ16" s="18">
        <v>1138</v>
      </c>
      <c r="AR16" s="18">
        <v>2777</v>
      </c>
      <c r="AS16" s="34">
        <f t="shared" si="9"/>
        <v>29.067688378033207</v>
      </c>
      <c r="AT16" s="18">
        <v>3190</v>
      </c>
      <c r="AU16" s="18">
        <v>942</v>
      </c>
      <c r="AV16" s="18">
        <v>2248</v>
      </c>
      <c r="AW16" s="34">
        <f t="shared" si="10"/>
        <v>29.529780564263326</v>
      </c>
      <c r="AX16" s="18">
        <v>3369</v>
      </c>
      <c r="AY16" s="18">
        <v>1053</v>
      </c>
      <c r="AZ16" s="18">
        <v>2316</v>
      </c>
      <c r="BA16" s="34">
        <f t="shared" si="11"/>
        <v>31.255565449688334</v>
      </c>
      <c r="BB16" s="18">
        <v>3413</v>
      </c>
      <c r="BC16" s="18">
        <v>1040</v>
      </c>
      <c r="BD16" s="18">
        <v>2373</v>
      </c>
      <c r="BE16" s="34">
        <f t="shared" si="12"/>
        <v>30.47172575446821</v>
      </c>
      <c r="BF16" s="18">
        <v>3351</v>
      </c>
      <c r="BG16" s="18">
        <v>1006</v>
      </c>
      <c r="BH16" s="18">
        <v>2345</v>
      </c>
      <c r="BI16" s="34">
        <f t="shared" si="13"/>
        <v>30.020889286780069</v>
      </c>
      <c r="BJ16" s="18">
        <v>3566</v>
      </c>
      <c r="BK16" s="18">
        <v>1064</v>
      </c>
      <c r="BL16" s="18">
        <v>2502</v>
      </c>
      <c r="BM16" s="34">
        <f t="shared" si="14"/>
        <v>29.837352776219856</v>
      </c>
    </row>
    <row r="17" spans="1:65" ht="18.75">
      <c r="A17" s="292" t="s">
        <v>11</v>
      </c>
      <c r="B17" s="18">
        <v>303</v>
      </c>
      <c r="C17" s="18">
        <v>133</v>
      </c>
      <c r="D17" s="18">
        <v>170</v>
      </c>
      <c r="E17" s="293">
        <f t="shared" si="0"/>
        <v>43.89438943894389</v>
      </c>
      <c r="F17" s="18">
        <v>350</v>
      </c>
      <c r="G17" s="18">
        <v>167</v>
      </c>
      <c r="H17" s="18">
        <v>183</v>
      </c>
      <c r="I17" s="293">
        <f t="shared" si="1"/>
        <v>47.714285714285715</v>
      </c>
      <c r="J17" s="18">
        <v>421</v>
      </c>
      <c r="K17" s="18">
        <v>196</v>
      </c>
      <c r="L17" s="18">
        <v>225</v>
      </c>
      <c r="M17" s="293">
        <f t="shared" si="2"/>
        <v>46.555819477434682</v>
      </c>
      <c r="N17" s="18">
        <v>477</v>
      </c>
      <c r="O17" s="18">
        <v>234</v>
      </c>
      <c r="P17" s="18">
        <v>243</v>
      </c>
      <c r="Q17" s="293">
        <f t="shared" si="3"/>
        <v>49.056603773584904</v>
      </c>
      <c r="R17" s="200"/>
      <c r="S17" s="200"/>
      <c r="T17" s="26">
        <v>299</v>
      </c>
      <c r="U17" s="202"/>
      <c r="V17" s="18">
        <v>693</v>
      </c>
      <c r="W17" s="18">
        <v>307</v>
      </c>
      <c r="X17" s="18">
        <v>386</v>
      </c>
      <c r="Y17" s="293">
        <f t="shared" si="4"/>
        <v>44.300144300144304</v>
      </c>
      <c r="Z17" s="18">
        <v>723</v>
      </c>
      <c r="AA17" s="18">
        <v>333</v>
      </c>
      <c r="AB17" s="18">
        <v>390</v>
      </c>
      <c r="AC17" s="293">
        <f t="shared" si="5"/>
        <v>46.058091286307054</v>
      </c>
      <c r="AD17" s="18">
        <v>956</v>
      </c>
      <c r="AE17" s="18">
        <v>409</v>
      </c>
      <c r="AF17" s="18">
        <v>547</v>
      </c>
      <c r="AG17" s="34">
        <f t="shared" si="6"/>
        <v>42.78242677824268</v>
      </c>
      <c r="AH17" s="18">
        <v>942</v>
      </c>
      <c r="AI17" s="18">
        <v>399</v>
      </c>
      <c r="AJ17" s="18">
        <v>543</v>
      </c>
      <c r="AK17" s="34">
        <f t="shared" si="7"/>
        <v>42.356687898089177</v>
      </c>
      <c r="AL17" s="18">
        <v>1093</v>
      </c>
      <c r="AM17" s="18">
        <v>453</v>
      </c>
      <c r="AN17" s="18">
        <v>640</v>
      </c>
      <c r="AO17" s="34">
        <f t="shared" si="8"/>
        <v>41.445562671546206</v>
      </c>
      <c r="AP17" s="18">
        <v>973</v>
      </c>
      <c r="AQ17" s="18">
        <v>401</v>
      </c>
      <c r="AR17" s="18">
        <v>572</v>
      </c>
      <c r="AS17" s="34">
        <f t="shared" si="9"/>
        <v>41.21274409044193</v>
      </c>
      <c r="AT17" s="18">
        <v>953</v>
      </c>
      <c r="AU17" s="18">
        <v>538</v>
      </c>
      <c r="AV17" s="18">
        <v>415</v>
      </c>
      <c r="AW17" s="34">
        <f t="shared" si="10"/>
        <v>56.453305351521507</v>
      </c>
      <c r="AX17" s="18">
        <v>1038</v>
      </c>
      <c r="AY17" s="18">
        <v>419</v>
      </c>
      <c r="AZ17" s="18">
        <v>619</v>
      </c>
      <c r="BA17" s="34">
        <f t="shared" si="11"/>
        <v>40.366088631984589</v>
      </c>
      <c r="BB17" s="18">
        <v>1198</v>
      </c>
      <c r="BC17" s="18">
        <v>513</v>
      </c>
      <c r="BD17" s="18">
        <v>685</v>
      </c>
      <c r="BE17" s="34">
        <f t="shared" si="12"/>
        <v>42.821368948247077</v>
      </c>
      <c r="BF17" s="18">
        <v>1209</v>
      </c>
      <c r="BG17" s="18">
        <v>512</v>
      </c>
      <c r="BH17" s="18">
        <v>697</v>
      </c>
      <c r="BI17" s="34">
        <f t="shared" si="13"/>
        <v>42.349048800661706</v>
      </c>
      <c r="BJ17" s="18">
        <v>1216</v>
      </c>
      <c r="BK17" s="18">
        <v>515</v>
      </c>
      <c r="BL17" s="18">
        <v>701</v>
      </c>
      <c r="BM17" s="34">
        <f t="shared" si="14"/>
        <v>42.351973684210527</v>
      </c>
    </row>
    <row r="18" spans="1:65" ht="18.75">
      <c r="A18" s="292" t="s">
        <v>12</v>
      </c>
      <c r="B18" s="18">
        <v>171</v>
      </c>
      <c r="C18" s="18">
        <v>62</v>
      </c>
      <c r="D18" s="18">
        <v>109</v>
      </c>
      <c r="E18" s="293">
        <f t="shared" si="0"/>
        <v>36.257309941520468</v>
      </c>
      <c r="F18" s="18">
        <v>192</v>
      </c>
      <c r="G18" s="18">
        <v>62</v>
      </c>
      <c r="H18" s="18">
        <v>130</v>
      </c>
      <c r="I18" s="293">
        <f t="shared" si="1"/>
        <v>32.291666666666671</v>
      </c>
      <c r="J18" s="18">
        <v>207</v>
      </c>
      <c r="K18" s="18">
        <v>91</v>
      </c>
      <c r="L18" s="18">
        <v>116</v>
      </c>
      <c r="M18" s="293">
        <f t="shared" si="2"/>
        <v>43.961352657004831</v>
      </c>
      <c r="N18" s="18">
        <v>316</v>
      </c>
      <c r="O18" s="18">
        <v>129</v>
      </c>
      <c r="P18" s="18">
        <v>187</v>
      </c>
      <c r="Q18" s="293">
        <f t="shared" si="3"/>
        <v>40.822784810126585</v>
      </c>
      <c r="R18" s="200"/>
      <c r="S18" s="200"/>
      <c r="T18" s="26">
        <v>187</v>
      </c>
      <c r="U18" s="202"/>
      <c r="V18" s="18">
        <v>294</v>
      </c>
      <c r="W18" s="18">
        <v>103</v>
      </c>
      <c r="X18" s="18">
        <v>191</v>
      </c>
      <c r="Y18" s="293">
        <f t="shared" si="4"/>
        <v>35.034013605442176</v>
      </c>
      <c r="Z18" s="18">
        <v>684</v>
      </c>
      <c r="AA18" s="18">
        <v>256</v>
      </c>
      <c r="AB18" s="18">
        <v>428</v>
      </c>
      <c r="AC18" s="293">
        <f t="shared" si="5"/>
        <v>37.42690058479532</v>
      </c>
      <c r="AD18" s="18">
        <v>0</v>
      </c>
      <c r="AE18" s="18">
        <v>0</v>
      </c>
      <c r="AF18" s="18">
        <v>0</v>
      </c>
      <c r="AG18" s="34"/>
      <c r="AH18" s="18">
        <v>0</v>
      </c>
      <c r="AI18" s="18">
        <v>0</v>
      </c>
      <c r="AJ18" s="18">
        <v>0</v>
      </c>
      <c r="AK18" s="34"/>
      <c r="AL18" s="18">
        <v>0</v>
      </c>
      <c r="AM18" s="18">
        <v>0</v>
      </c>
      <c r="AN18" s="18">
        <v>0</v>
      </c>
      <c r="AO18" s="34"/>
      <c r="AP18" s="18">
        <v>20</v>
      </c>
      <c r="AQ18" s="18">
        <v>8</v>
      </c>
      <c r="AR18" s="18">
        <v>12</v>
      </c>
      <c r="AS18" s="34">
        <f t="shared" si="9"/>
        <v>40</v>
      </c>
      <c r="AT18" s="18">
        <v>54</v>
      </c>
      <c r="AU18" s="18">
        <v>19</v>
      </c>
      <c r="AV18" s="18">
        <v>35</v>
      </c>
      <c r="AW18" s="34">
        <f t="shared" si="10"/>
        <v>35.185185185185183</v>
      </c>
      <c r="AX18" s="18">
        <v>0</v>
      </c>
      <c r="AY18" s="18">
        <v>0</v>
      </c>
      <c r="AZ18" s="18">
        <v>0</v>
      </c>
      <c r="BA18" s="34"/>
      <c r="BB18" s="18">
        <v>2</v>
      </c>
      <c r="BC18" s="18">
        <v>2</v>
      </c>
      <c r="BD18" s="18">
        <v>0</v>
      </c>
      <c r="BE18" s="34"/>
      <c r="BF18" s="18">
        <v>0</v>
      </c>
      <c r="BG18" s="18">
        <v>0</v>
      </c>
      <c r="BH18" s="18">
        <v>0</v>
      </c>
      <c r="BI18" s="34"/>
      <c r="BJ18" s="18">
        <v>0</v>
      </c>
      <c r="BK18" s="18">
        <v>0</v>
      </c>
      <c r="BL18" s="18">
        <v>0</v>
      </c>
      <c r="BM18" s="34"/>
    </row>
    <row r="19" spans="1:65" ht="18.75">
      <c r="A19" s="292" t="s">
        <v>13</v>
      </c>
      <c r="B19" s="18">
        <v>229</v>
      </c>
      <c r="C19" s="18">
        <v>107</v>
      </c>
      <c r="D19" s="18">
        <v>122</v>
      </c>
      <c r="E19" s="293">
        <f t="shared" si="0"/>
        <v>46.724890829694324</v>
      </c>
      <c r="F19" s="18">
        <v>265</v>
      </c>
      <c r="G19" s="18">
        <v>123</v>
      </c>
      <c r="H19" s="18">
        <v>142</v>
      </c>
      <c r="I19" s="293">
        <f t="shared" si="1"/>
        <v>46.415094339622641</v>
      </c>
      <c r="J19" s="18">
        <v>288</v>
      </c>
      <c r="K19" s="18">
        <v>119</v>
      </c>
      <c r="L19" s="18">
        <v>169</v>
      </c>
      <c r="M19" s="293">
        <f t="shared" si="2"/>
        <v>41.319444444444443</v>
      </c>
      <c r="N19" s="18">
        <v>281</v>
      </c>
      <c r="O19" s="18">
        <v>122</v>
      </c>
      <c r="P19" s="18">
        <v>159</v>
      </c>
      <c r="Q19" s="293">
        <f t="shared" si="3"/>
        <v>43.416370106761562</v>
      </c>
      <c r="R19" s="200"/>
      <c r="S19" s="200"/>
      <c r="T19" s="26">
        <v>164</v>
      </c>
      <c r="U19" s="202"/>
      <c r="V19" s="18">
        <v>324</v>
      </c>
      <c r="W19" s="18">
        <v>120</v>
      </c>
      <c r="X19" s="18">
        <v>204</v>
      </c>
      <c r="Y19" s="293">
        <f t="shared" si="4"/>
        <v>37.037037037037038</v>
      </c>
      <c r="Z19" s="18">
        <v>280</v>
      </c>
      <c r="AA19" s="18">
        <v>118</v>
      </c>
      <c r="AB19" s="18">
        <v>162</v>
      </c>
      <c r="AC19" s="293">
        <f t="shared" si="5"/>
        <v>42.142857142857146</v>
      </c>
      <c r="AD19" s="18">
        <v>210</v>
      </c>
      <c r="AE19" s="18">
        <v>74</v>
      </c>
      <c r="AF19" s="18">
        <v>136</v>
      </c>
      <c r="AG19" s="34">
        <f t="shared" si="6"/>
        <v>35.238095238095241</v>
      </c>
      <c r="AH19" s="18">
        <v>220</v>
      </c>
      <c r="AI19" s="18">
        <v>96</v>
      </c>
      <c r="AJ19" s="18">
        <v>124</v>
      </c>
      <c r="AK19" s="34">
        <f t="shared" si="7"/>
        <v>43.636363636363633</v>
      </c>
      <c r="AL19" s="18">
        <v>237</v>
      </c>
      <c r="AM19" s="18">
        <v>107</v>
      </c>
      <c r="AN19" s="18">
        <v>130</v>
      </c>
      <c r="AO19" s="34">
        <f t="shared" si="8"/>
        <v>45.147679324894511</v>
      </c>
      <c r="AP19" s="18">
        <v>265</v>
      </c>
      <c r="AQ19" s="18">
        <v>110</v>
      </c>
      <c r="AR19" s="18">
        <v>155</v>
      </c>
      <c r="AS19" s="34">
        <f t="shared" si="9"/>
        <v>41.509433962264154</v>
      </c>
      <c r="AT19" s="18">
        <v>281</v>
      </c>
      <c r="AU19" s="18">
        <v>109</v>
      </c>
      <c r="AV19" s="18">
        <v>172</v>
      </c>
      <c r="AW19" s="34">
        <f t="shared" si="10"/>
        <v>38.790035587188612</v>
      </c>
      <c r="AX19" s="18">
        <v>224</v>
      </c>
      <c r="AY19" s="18">
        <v>86</v>
      </c>
      <c r="AZ19" s="18">
        <v>138</v>
      </c>
      <c r="BA19" s="34">
        <f t="shared" si="11"/>
        <v>38.392857142857146</v>
      </c>
      <c r="BB19" s="18">
        <v>264</v>
      </c>
      <c r="BC19" s="18">
        <v>116</v>
      </c>
      <c r="BD19" s="18">
        <v>148</v>
      </c>
      <c r="BE19" s="34">
        <f t="shared" si="12"/>
        <v>43.939393939393938</v>
      </c>
      <c r="BF19" s="18">
        <v>225</v>
      </c>
      <c r="BG19" s="18">
        <v>96</v>
      </c>
      <c r="BH19" s="18">
        <v>129</v>
      </c>
      <c r="BI19" s="34">
        <f t="shared" si="13"/>
        <v>42.666666666666671</v>
      </c>
      <c r="BJ19" s="18">
        <v>295</v>
      </c>
      <c r="BK19" s="18">
        <v>180</v>
      </c>
      <c r="BL19" s="18">
        <v>115</v>
      </c>
      <c r="BM19" s="34">
        <f t="shared" si="14"/>
        <v>61.016949152542374</v>
      </c>
    </row>
    <row r="20" spans="1:65" ht="18.75">
      <c r="A20" s="292" t="s">
        <v>14</v>
      </c>
      <c r="B20" s="18">
        <v>58</v>
      </c>
      <c r="C20" s="18">
        <v>19</v>
      </c>
      <c r="D20" s="18">
        <v>39</v>
      </c>
      <c r="E20" s="293">
        <f t="shared" si="0"/>
        <v>32.758620689655174</v>
      </c>
      <c r="F20" s="18">
        <v>156</v>
      </c>
      <c r="G20" s="18">
        <v>58</v>
      </c>
      <c r="H20" s="18">
        <v>98</v>
      </c>
      <c r="I20" s="293">
        <f t="shared" si="1"/>
        <v>37.179487179487182</v>
      </c>
      <c r="J20" s="18">
        <v>26</v>
      </c>
      <c r="K20" s="18">
        <v>7</v>
      </c>
      <c r="L20" s="18">
        <v>19</v>
      </c>
      <c r="M20" s="293">
        <f t="shared" si="2"/>
        <v>26.923076923076923</v>
      </c>
      <c r="N20" s="18">
        <v>98</v>
      </c>
      <c r="O20" s="18">
        <v>22</v>
      </c>
      <c r="P20" s="18">
        <v>76</v>
      </c>
      <c r="Q20" s="293">
        <f t="shared" si="3"/>
        <v>22.448979591836736</v>
      </c>
      <c r="R20" s="200"/>
      <c r="S20" s="200"/>
      <c r="T20" s="26">
        <v>128</v>
      </c>
      <c r="U20" s="202"/>
      <c r="V20" s="18">
        <v>144</v>
      </c>
      <c r="W20" s="18">
        <v>46</v>
      </c>
      <c r="X20" s="18">
        <v>98</v>
      </c>
      <c r="Y20" s="293">
        <f t="shared" si="4"/>
        <v>31.944444444444443</v>
      </c>
      <c r="Z20" s="18">
        <v>116</v>
      </c>
      <c r="AA20" s="18">
        <v>46</v>
      </c>
      <c r="AB20" s="18">
        <v>70</v>
      </c>
      <c r="AC20" s="293">
        <f t="shared" si="5"/>
        <v>39.655172413793103</v>
      </c>
      <c r="AD20" s="18">
        <v>186</v>
      </c>
      <c r="AE20" s="18">
        <v>92</v>
      </c>
      <c r="AF20" s="18">
        <v>94</v>
      </c>
      <c r="AG20" s="34">
        <f t="shared" si="6"/>
        <v>49.462365591397848</v>
      </c>
      <c r="AH20" s="18">
        <v>95</v>
      </c>
      <c r="AI20" s="18">
        <v>33</v>
      </c>
      <c r="AJ20" s="18">
        <v>62</v>
      </c>
      <c r="AK20" s="34">
        <f t="shared" si="7"/>
        <v>34.736842105263158</v>
      </c>
      <c r="AL20" s="18">
        <v>99</v>
      </c>
      <c r="AM20" s="18">
        <v>38</v>
      </c>
      <c r="AN20" s="18">
        <v>61</v>
      </c>
      <c r="AO20" s="34">
        <f t="shared" si="8"/>
        <v>38.383838383838381</v>
      </c>
      <c r="AP20" s="18">
        <v>208</v>
      </c>
      <c r="AQ20" s="18">
        <v>88</v>
      </c>
      <c r="AR20" s="18">
        <v>120</v>
      </c>
      <c r="AS20" s="34">
        <f t="shared" si="9"/>
        <v>42.307692307692307</v>
      </c>
      <c r="AT20" s="18">
        <v>150</v>
      </c>
      <c r="AU20" s="18">
        <v>63</v>
      </c>
      <c r="AV20" s="18">
        <v>87</v>
      </c>
      <c r="AW20" s="34">
        <f t="shared" si="10"/>
        <v>42</v>
      </c>
      <c r="AX20" s="18">
        <v>134</v>
      </c>
      <c r="AY20" s="18">
        <v>57</v>
      </c>
      <c r="AZ20" s="18">
        <v>77</v>
      </c>
      <c r="BA20" s="34">
        <f t="shared" si="11"/>
        <v>42.537313432835823</v>
      </c>
      <c r="BB20" s="18">
        <v>166</v>
      </c>
      <c r="BC20" s="18">
        <v>63</v>
      </c>
      <c r="BD20" s="18">
        <v>103</v>
      </c>
      <c r="BE20" s="34">
        <f t="shared" si="12"/>
        <v>37.951807228915662</v>
      </c>
      <c r="BF20" s="18">
        <v>205</v>
      </c>
      <c r="BG20" s="18">
        <v>108</v>
      </c>
      <c r="BH20" s="18">
        <v>97</v>
      </c>
      <c r="BI20" s="34">
        <f t="shared" si="13"/>
        <v>52.682926829268297</v>
      </c>
      <c r="BJ20" s="18">
        <v>142</v>
      </c>
      <c r="BK20" s="18">
        <v>71</v>
      </c>
      <c r="BL20" s="18">
        <v>71</v>
      </c>
      <c r="BM20" s="34">
        <f t="shared" si="14"/>
        <v>50</v>
      </c>
    </row>
    <row r="21" spans="1:65" ht="18.75">
      <c r="A21" s="292" t="s">
        <v>15</v>
      </c>
      <c r="B21" s="18">
        <v>278</v>
      </c>
      <c r="C21" s="18">
        <v>96</v>
      </c>
      <c r="D21" s="18">
        <v>182</v>
      </c>
      <c r="E21" s="293">
        <f t="shared" si="0"/>
        <v>34.532374100719423</v>
      </c>
      <c r="F21" s="18">
        <v>393</v>
      </c>
      <c r="G21" s="18">
        <v>150</v>
      </c>
      <c r="H21" s="18">
        <v>243</v>
      </c>
      <c r="I21" s="293">
        <f t="shared" si="1"/>
        <v>38.167938931297712</v>
      </c>
      <c r="J21" s="18">
        <v>355</v>
      </c>
      <c r="K21" s="18">
        <v>110</v>
      </c>
      <c r="L21" s="18">
        <v>245</v>
      </c>
      <c r="M21" s="293">
        <f t="shared" si="2"/>
        <v>30.985915492957744</v>
      </c>
      <c r="N21" s="18">
        <v>420</v>
      </c>
      <c r="O21" s="18">
        <v>139</v>
      </c>
      <c r="P21" s="18">
        <v>281</v>
      </c>
      <c r="Q21" s="293">
        <f t="shared" si="3"/>
        <v>33.095238095238095</v>
      </c>
      <c r="R21" s="200"/>
      <c r="S21" s="200"/>
      <c r="T21" s="26">
        <v>412</v>
      </c>
      <c r="U21" s="202"/>
      <c r="V21" s="18">
        <v>552</v>
      </c>
      <c r="W21" s="18">
        <v>167</v>
      </c>
      <c r="X21" s="18">
        <v>385</v>
      </c>
      <c r="Y21" s="293">
        <f t="shared" si="4"/>
        <v>30.253623188405797</v>
      </c>
      <c r="Z21" s="18">
        <v>635</v>
      </c>
      <c r="AA21" s="18">
        <v>217</v>
      </c>
      <c r="AB21" s="18">
        <v>418</v>
      </c>
      <c r="AC21" s="293">
        <f t="shared" si="5"/>
        <v>34.173228346456689</v>
      </c>
      <c r="AD21" s="18">
        <v>732</v>
      </c>
      <c r="AE21" s="18">
        <v>240</v>
      </c>
      <c r="AF21" s="18">
        <v>492</v>
      </c>
      <c r="AG21" s="34">
        <f t="shared" si="6"/>
        <v>32.786885245901637</v>
      </c>
      <c r="AH21" s="18">
        <v>222</v>
      </c>
      <c r="AI21" s="18">
        <v>77</v>
      </c>
      <c r="AJ21" s="18">
        <v>145</v>
      </c>
      <c r="AK21" s="34">
        <f t="shared" si="7"/>
        <v>34.684684684684683</v>
      </c>
      <c r="AL21" s="18">
        <v>662</v>
      </c>
      <c r="AM21" s="18">
        <v>279</v>
      </c>
      <c r="AN21" s="18">
        <v>383</v>
      </c>
      <c r="AO21" s="34">
        <f t="shared" si="8"/>
        <v>42.145015105740178</v>
      </c>
      <c r="AP21" s="18">
        <v>592</v>
      </c>
      <c r="AQ21" s="18">
        <v>224</v>
      </c>
      <c r="AR21" s="18">
        <v>368</v>
      </c>
      <c r="AS21" s="34">
        <f t="shared" si="9"/>
        <v>37.837837837837839</v>
      </c>
      <c r="AT21" s="18">
        <v>814</v>
      </c>
      <c r="AU21" s="18">
        <v>297</v>
      </c>
      <c r="AV21" s="18">
        <v>517</v>
      </c>
      <c r="AW21" s="34">
        <f t="shared" si="10"/>
        <v>36.486486486486484</v>
      </c>
      <c r="AX21" s="18">
        <v>1028</v>
      </c>
      <c r="AY21" s="18">
        <v>392</v>
      </c>
      <c r="AZ21" s="18">
        <v>636</v>
      </c>
      <c r="BA21" s="34">
        <f t="shared" si="11"/>
        <v>38.132295719844358</v>
      </c>
      <c r="BB21" s="18">
        <v>1613</v>
      </c>
      <c r="BC21" s="18">
        <v>648</v>
      </c>
      <c r="BD21" s="18">
        <v>965</v>
      </c>
      <c r="BE21" s="34">
        <f t="shared" si="12"/>
        <v>40.173589584624928</v>
      </c>
      <c r="BF21" s="18">
        <v>1329</v>
      </c>
      <c r="BG21" s="18">
        <v>505</v>
      </c>
      <c r="BH21" s="18">
        <v>824</v>
      </c>
      <c r="BI21" s="34">
        <f t="shared" si="13"/>
        <v>37.998495109104589</v>
      </c>
      <c r="BJ21" s="18">
        <v>1398</v>
      </c>
      <c r="BK21" s="18">
        <v>589</v>
      </c>
      <c r="BL21" s="18">
        <v>809</v>
      </c>
      <c r="BM21" s="34">
        <f t="shared" si="14"/>
        <v>42.13161659513591</v>
      </c>
    </row>
    <row r="22" spans="1:65" ht="18.75">
      <c r="A22" s="292" t="s">
        <v>16</v>
      </c>
      <c r="B22" s="18">
        <v>144</v>
      </c>
      <c r="C22" s="18">
        <v>51</v>
      </c>
      <c r="D22" s="18">
        <v>93</v>
      </c>
      <c r="E22" s="293">
        <f t="shared" si="0"/>
        <v>35.416666666666671</v>
      </c>
      <c r="F22" s="18">
        <v>99</v>
      </c>
      <c r="G22" s="18">
        <v>36</v>
      </c>
      <c r="H22" s="18">
        <v>63</v>
      </c>
      <c r="I22" s="293">
        <f t="shared" si="1"/>
        <v>36.363636363636367</v>
      </c>
      <c r="J22" s="18">
        <v>125</v>
      </c>
      <c r="K22" s="18">
        <v>44</v>
      </c>
      <c r="L22" s="18">
        <v>81</v>
      </c>
      <c r="M22" s="293">
        <f t="shared" si="2"/>
        <v>35.199999999999996</v>
      </c>
      <c r="N22" s="18">
        <v>106</v>
      </c>
      <c r="O22" s="18">
        <v>32</v>
      </c>
      <c r="P22" s="18">
        <v>74</v>
      </c>
      <c r="Q22" s="293">
        <f t="shared" si="3"/>
        <v>30.188679245283019</v>
      </c>
      <c r="R22" s="200"/>
      <c r="S22" s="200"/>
      <c r="T22" s="26">
        <v>80</v>
      </c>
      <c r="U22" s="202"/>
      <c r="V22" s="18">
        <v>107</v>
      </c>
      <c r="W22" s="18">
        <v>67</v>
      </c>
      <c r="X22" s="18">
        <v>40</v>
      </c>
      <c r="Y22" s="293">
        <f t="shared" si="4"/>
        <v>62.616822429906534</v>
      </c>
      <c r="Z22" s="18">
        <v>105</v>
      </c>
      <c r="AA22" s="18">
        <v>38</v>
      </c>
      <c r="AB22" s="18">
        <v>67</v>
      </c>
      <c r="AC22" s="293">
        <f t="shared" si="5"/>
        <v>36.19047619047619</v>
      </c>
      <c r="AD22" s="18">
        <v>84</v>
      </c>
      <c r="AE22" s="18">
        <v>40</v>
      </c>
      <c r="AF22" s="18">
        <v>44</v>
      </c>
      <c r="AG22" s="34">
        <f t="shared" si="6"/>
        <v>47.619047619047613</v>
      </c>
      <c r="AH22" s="18">
        <v>75</v>
      </c>
      <c r="AI22" s="18">
        <v>26</v>
      </c>
      <c r="AJ22" s="18">
        <v>49</v>
      </c>
      <c r="AK22" s="34">
        <f t="shared" si="7"/>
        <v>34.666666666666671</v>
      </c>
      <c r="AL22" s="18">
        <v>85</v>
      </c>
      <c r="AM22" s="18">
        <v>33</v>
      </c>
      <c r="AN22" s="18">
        <v>52</v>
      </c>
      <c r="AO22" s="34">
        <f t="shared" si="8"/>
        <v>38.82352941176471</v>
      </c>
      <c r="AP22" s="18">
        <v>74</v>
      </c>
      <c r="AQ22" s="18">
        <v>22</v>
      </c>
      <c r="AR22" s="18">
        <v>52</v>
      </c>
      <c r="AS22" s="34">
        <f t="shared" si="9"/>
        <v>29.72972972972973</v>
      </c>
      <c r="AT22" s="18">
        <v>98</v>
      </c>
      <c r="AU22" s="18">
        <v>38</v>
      </c>
      <c r="AV22" s="18">
        <v>60</v>
      </c>
      <c r="AW22" s="34">
        <f t="shared" si="10"/>
        <v>38.775510204081634</v>
      </c>
      <c r="AX22" s="18">
        <v>86</v>
      </c>
      <c r="AY22" s="18">
        <v>31</v>
      </c>
      <c r="AZ22" s="18">
        <v>55</v>
      </c>
      <c r="BA22" s="34">
        <f t="shared" si="11"/>
        <v>36.046511627906973</v>
      </c>
      <c r="BB22" s="18">
        <v>96</v>
      </c>
      <c r="BC22" s="18">
        <v>43</v>
      </c>
      <c r="BD22" s="18">
        <v>53</v>
      </c>
      <c r="BE22" s="34">
        <f t="shared" si="12"/>
        <v>44.791666666666671</v>
      </c>
      <c r="BF22" s="18">
        <v>94</v>
      </c>
      <c r="BG22" s="18">
        <v>37</v>
      </c>
      <c r="BH22" s="18">
        <v>57</v>
      </c>
      <c r="BI22" s="34">
        <f t="shared" si="13"/>
        <v>39.361702127659576</v>
      </c>
      <c r="BJ22" s="18">
        <v>79</v>
      </c>
      <c r="BK22" s="18">
        <v>23</v>
      </c>
      <c r="BL22" s="18">
        <v>56</v>
      </c>
      <c r="BM22" s="34">
        <f t="shared" si="14"/>
        <v>29.11392405063291</v>
      </c>
    </row>
    <row r="23" spans="1:65">
      <c r="A23" s="73" t="s">
        <v>120</v>
      </c>
      <c r="V23" s="85" t="s">
        <v>40</v>
      </c>
      <c r="AX23" s="18"/>
      <c r="AY23" s="18"/>
      <c r="AZ23" s="18"/>
      <c r="BA23" s="18"/>
      <c r="BF23"/>
      <c r="BG23"/>
      <c r="BH23"/>
      <c r="BI23"/>
      <c r="BJ23" s="29"/>
      <c r="BK23" s="29"/>
      <c r="BL23" s="29"/>
    </row>
    <row r="24" spans="1:65">
      <c r="AU24" s="18"/>
      <c r="AV24" s="18"/>
      <c r="AW24" s="18"/>
      <c r="AX24" s="18"/>
      <c r="BF24"/>
      <c r="BG24"/>
      <c r="BH24"/>
      <c r="BI24"/>
      <c r="BJ24" s="30"/>
      <c r="BK24" s="30"/>
      <c r="BL24" s="30"/>
    </row>
    <row r="25" spans="1:65">
      <c r="AU25" s="18"/>
      <c r="AV25" s="18"/>
      <c r="AW25" s="18"/>
      <c r="AX25" s="18"/>
      <c r="BF25"/>
      <c r="BG25"/>
      <c r="BH25"/>
      <c r="BI25"/>
      <c r="BJ25" s="30"/>
      <c r="BK25" s="30"/>
      <c r="BL25" s="30"/>
    </row>
    <row r="26" spans="1:65" ht="21">
      <c r="A26" s="109" t="s">
        <v>119</v>
      </c>
      <c r="B26" s="47"/>
      <c r="C26" s="47"/>
      <c r="D26" s="47"/>
      <c r="N26" s="18"/>
      <c r="AU26" s="18"/>
      <c r="AV26" s="18"/>
      <c r="AW26" s="18"/>
      <c r="AX26" s="18"/>
      <c r="BF26"/>
      <c r="BG26"/>
      <c r="BH26"/>
      <c r="BI26"/>
      <c r="BJ26" s="30"/>
      <c r="BK26" s="30"/>
      <c r="BL26" s="30"/>
    </row>
    <row r="27" spans="1:65" ht="18.75">
      <c r="A27" s="82"/>
      <c r="B27" s="35">
        <v>2002</v>
      </c>
      <c r="C27" s="35">
        <v>2003</v>
      </c>
      <c r="D27" s="35">
        <v>2004</v>
      </c>
      <c r="E27" s="35">
        <v>2005</v>
      </c>
      <c r="F27" s="35">
        <v>2006</v>
      </c>
      <c r="G27" s="36">
        <v>2007</v>
      </c>
      <c r="H27" s="35">
        <v>2008</v>
      </c>
      <c r="I27" s="35">
        <v>2009</v>
      </c>
      <c r="J27" s="35">
        <v>2010</v>
      </c>
      <c r="K27" s="35">
        <v>2011</v>
      </c>
      <c r="L27" s="35">
        <v>2012</v>
      </c>
      <c r="M27" s="35">
        <v>2013</v>
      </c>
      <c r="N27" s="35">
        <v>2014</v>
      </c>
      <c r="O27" s="35">
        <v>2015</v>
      </c>
      <c r="P27" s="35">
        <v>2016</v>
      </c>
      <c r="Q27" s="35">
        <v>2017</v>
      </c>
      <c r="R27" s="35">
        <v>2018</v>
      </c>
      <c r="S27" s="35"/>
      <c r="AF27" s="1" t="s">
        <v>248</v>
      </c>
      <c r="AG27" s="1"/>
      <c r="AH27" s="1"/>
      <c r="AI27" s="1"/>
      <c r="AJ27" s="1"/>
      <c r="AK27" s="1"/>
      <c r="AL27" s="1"/>
      <c r="AM27" s="1"/>
      <c r="AN27" s="1"/>
      <c r="AO27" s="1"/>
      <c r="AU27" s="18"/>
      <c r="AV27" s="18"/>
      <c r="AW27" s="18"/>
      <c r="AX27" s="18"/>
      <c r="BF27"/>
      <c r="BG27"/>
      <c r="BH27"/>
      <c r="BI27"/>
      <c r="BJ27" s="30"/>
      <c r="BK27" s="30"/>
      <c r="BL27" s="30"/>
    </row>
    <row r="28" spans="1:65" ht="16.5" thickBot="1">
      <c r="A28" s="83" t="s">
        <v>0</v>
      </c>
      <c r="B28" s="81">
        <v>0</v>
      </c>
      <c r="C28" s="44">
        <v>52.443145492739063</v>
      </c>
      <c r="D28" s="44">
        <v>58.845738942826323</v>
      </c>
      <c r="E28" s="44">
        <v>54.042318016737724</v>
      </c>
      <c r="F28" s="44">
        <v>53.310329954712103</v>
      </c>
      <c r="G28" s="44">
        <v>24.370293430277851</v>
      </c>
      <c r="H28" s="44">
        <v>25.513076111176265</v>
      </c>
      <c r="I28" s="44">
        <v>17.152368478498143</v>
      </c>
      <c r="J28" s="44">
        <v>17.617504051863857</v>
      </c>
      <c r="K28" s="44">
        <v>18.790867188337444</v>
      </c>
      <c r="L28" s="44">
        <v>22.795874732738021</v>
      </c>
      <c r="M28" s="44">
        <v>24.694314887180134</v>
      </c>
      <c r="N28" s="44">
        <v>23.730842911877396</v>
      </c>
      <c r="O28" s="44">
        <v>25.005480052608505</v>
      </c>
      <c r="P28" s="44">
        <v>24.67206570092392</v>
      </c>
      <c r="Q28" s="44">
        <v>25.446921209446039</v>
      </c>
      <c r="R28" s="44">
        <v>36</v>
      </c>
      <c r="S28" s="201"/>
      <c r="AF28" s="2"/>
      <c r="AG28" s="2"/>
      <c r="AH28" s="2"/>
      <c r="AI28" s="2"/>
      <c r="AJ28" s="2"/>
      <c r="AK28" s="2"/>
      <c r="AL28" s="2"/>
      <c r="AM28" s="2"/>
      <c r="AN28" s="2"/>
      <c r="AO28" s="2"/>
      <c r="AU28" s="18"/>
      <c r="AV28" s="18"/>
      <c r="AW28" s="18"/>
      <c r="AX28" s="18"/>
      <c r="BF28"/>
      <c r="BG28"/>
      <c r="BH28"/>
      <c r="BI28"/>
      <c r="BJ28" s="30"/>
      <c r="BK28" s="30"/>
      <c r="BL28" s="30"/>
    </row>
    <row r="29" spans="1:65" ht="16.5" thickTop="1">
      <c r="A29" s="83" t="s">
        <v>4</v>
      </c>
      <c r="B29" s="81">
        <v>0</v>
      </c>
      <c r="C29" s="44">
        <v>0</v>
      </c>
      <c r="D29" s="44">
        <v>0</v>
      </c>
      <c r="E29" s="44">
        <v>0</v>
      </c>
      <c r="F29" s="44">
        <v>31.03448275862069</v>
      </c>
      <c r="G29" s="44">
        <v>39.344262295081968</v>
      </c>
      <c r="H29" s="44">
        <v>35.465116279069768</v>
      </c>
      <c r="I29" s="44">
        <v>30.357142857142854</v>
      </c>
      <c r="J29" s="44">
        <v>28.082191780821919</v>
      </c>
      <c r="K29" s="44">
        <v>39.726027397260275</v>
      </c>
      <c r="L29" s="44">
        <v>36.601307189542482</v>
      </c>
      <c r="M29" s="44">
        <v>36.138613861386141</v>
      </c>
      <c r="N29" s="44">
        <v>36.597938144329895</v>
      </c>
      <c r="O29" s="44">
        <v>41.201716738197426</v>
      </c>
      <c r="P29" s="44">
        <v>37.383177570093459</v>
      </c>
      <c r="Q29" s="44">
        <v>39.613526570048307</v>
      </c>
      <c r="R29" s="44">
        <v>42</v>
      </c>
      <c r="S29" s="201"/>
      <c r="AF29" s="225" t="s">
        <v>249</v>
      </c>
      <c r="AG29" s="379">
        <v>2019</v>
      </c>
      <c r="AH29" s="377"/>
      <c r="AI29" s="377">
        <v>2018</v>
      </c>
      <c r="AJ29" s="377"/>
      <c r="AK29" s="377">
        <v>2017</v>
      </c>
      <c r="AL29" s="378"/>
      <c r="AM29" s="379" t="s">
        <v>250</v>
      </c>
      <c r="AN29" s="377"/>
      <c r="AO29" s="378"/>
      <c r="AU29" s="18"/>
      <c r="AV29" s="18"/>
      <c r="AW29" s="18"/>
      <c r="AX29" s="18"/>
      <c r="BF29"/>
      <c r="BG29"/>
      <c r="BH29"/>
      <c r="BI29"/>
      <c r="BJ29" s="30"/>
      <c r="BK29" s="30"/>
      <c r="BL29" s="30"/>
    </row>
    <row r="30" spans="1:65" ht="15.75">
      <c r="A30" s="83" t="s">
        <v>3</v>
      </c>
      <c r="B30" s="81">
        <v>34.331797235023046</v>
      </c>
      <c r="C30" s="44">
        <v>35.3515625</v>
      </c>
      <c r="D30" s="44">
        <v>38.716356107660452</v>
      </c>
      <c r="E30" s="44">
        <v>34.204793028322442</v>
      </c>
      <c r="F30" s="44">
        <v>35.546875</v>
      </c>
      <c r="G30" s="44">
        <v>39.148936170212764</v>
      </c>
      <c r="H30" s="44">
        <v>38.846153846153847</v>
      </c>
      <c r="I30" s="44">
        <v>34.703196347031962</v>
      </c>
      <c r="J30" s="44">
        <v>36.097560975609753</v>
      </c>
      <c r="K30" s="44">
        <v>38.306451612903224</v>
      </c>
      <c r="L30" s="44">
        <v>25.263157894736842</v>
      </c>
      <c r="M30" s="44">
        <v>26.24113475177305</v>
      </c>
      <c r="N30" s="44">
        <v>34.782608695652172</v>
      </c>
      <c r="O30" s="44">
        <v>38.181818181818187</v>
      </c>
      <c r="P30" s="44">
        <v>34.347826086956523</v>
      </c>
      <c r="Q30" s="44">
        <v>35.365853658536587</v>
      </c>
      <c r="R30" s="44">
        <v>34</v>
      </c>
      <c r="S30" s="201"/>
      <c r="AF30" s="226" t="s">
        <v>251</v>
      </c>
      <c r="AG30" s="227" t="s">
        <v>38</v>
      </c>
      <c r="AH30" s="228" t="s">
        <v>37</v>
      </c>
      <c r="AI30" s="228" t="s">
        <v>38</v>
      </c>
      <c r="AJ30" s="228" t="s">
        <v>37</v>
      </c>
      <c r="AK30" s="228" t="s">
        <v>38</v>
      </c>
      <c r="AL30" s="229" t="s">
        <v>37</v>
      </c>
      <c r="AM30" s="227" t="s">
        <v>38</v>
      </c>
      <c r="AN30" s="228" t="s">
        <v>37</v>
      </c>
      <c r="AO30" s="229" t="s">
        <v>252</v>
      </c>
      <c r="AU30" s="18"/>
      <c r="AV30" s="18"/>
      <c r="AW30" s="18"/>
      <c r="AX30" s="18"/>
      <c r="BF30"/>
      <c r="BG30"/>
      <c r="BH30"/>
      <c r="BI30"/>
      <c r="BJ30" s="30"/>
      <c r="BK30" s="30"/>
      <c r="BL30" s="30"/>
    </row>
    <row r="31" spans="1:65" ht="15.75">
      <c r="A31" s="83" t="s">
        <v>2</v>
      </c>
      <c r="B31" s="81">
        <v>35.794447725930297</v>
      </c>
      <c r="C31" s="44">
        <v>34.793070259865253</v>
      </c>
      <c r="D31" s="44">
        <v>37.217140105922006</v>
      </c>
      <c r="E31" s="44">
        <v>35.191489361702125</v>
      </c>
      <c r="F31" s="44">
        <v>35.524372230428355</v>
      </c>
      <c r="G31" s="44">
        <v>34.848998982015608</v>
      </c>
      <c r="H31" s="44">
        <v>35.372100030129552</v>
      </c>
      <c r="I31" s="44">
        <v>0</v>
      </c>
      <c r="J31" s="44">
        <v>0</v>
      </c>
      <c r="K31" s="44">
        <v>0</v>
      </c>
      <c r="L31" s="44">
        <v>0</v>
      </c>
      <c r="M31" s="44">
        <v>0</v>
      </c>
      <c r="N31" s="44">
        <v>0</v>
      </c>
      <c r="O31" s="44">
        <v>0</v>
      </c>
      <c r="P31" s="44">
        <v>0</v>
      </c>
      <c r="Q31" s="44">
        <v>0</v>
      </c>
      <c r="R31" s="44"/>
      <c r="S31" s="201"/>
      <c r="AF31" s="230" t="s">
        <v>253</v>
      </c>
      <c r="AG31" s="231">
        <v>6.9</v>
      </c>
      <c r="AH31" s="232">
        <v>8.5</v>
      </c>
      <c r="AI31" s="232">
        <v>7.4</v>
      </c>
      <c r="AJ31" s="232">
        <v>9.1999999999999993</v>
      </c>
      <c r="AK31" s="232">
        <v>7</v>
      </c>
      <c r="AL31" s="233">
        <v>8.6</v>
      </c>
      <c r="AM31" s="231">
        <f t="shared" ref="AM31:AM50" si="15">SUM(AG31,AI31,AK31)/3</f>
        <v>7.1000000000000005</v>
      </c>
      <c r="AN31" s="232">
        <f t="shared" ref="AN31:AN50" si="16">SUM(AH31,AJ31,AL31)/3</f>
        <v>8.7666666666666657</v>
      </c>
      <c r="AO31" s="233">
        <f t="shared" ref="AO31:AO50" si="17">AN31-AM31</f>
        <v>1.6666666666666652</v>
      </c>
      <c r="AU31" s="18"/>
      <c r="AV31" s="18"/>
      <c r="AW31" s="18"/>
      <c r="AX31" s="18"/>
      <c r="BF31"/>
      <c r="BG31"/>
      <c r="BH31"/>
      <c r="BI31"/>
      <c r="BJ31" s="30"/>
      <c r="BK31" s="30"/>
      <c r="BL31" s="30"/>
    </row>
    <row r="32" spans="1:65" ht="15.75">
      <c r="A32" s="83" t="s">
        <v>5</v>
      </c>
      <c r="B32" s="81">
        <v>30.281690140845068</v>
      </c>
      <c r="C32" s="44">
        <v>41.358024691358025</v>
      </c>
      <c r="D32" s="44">
        <v>38.421052631578945</v>
      </c>
      <c r="E32" s="44">
        <v>34.545454545454547</v>
      </c>
      <c r="F32" s="44">
        <v>33.497536945812804</v>
      </c>
      <c r="G32" s="44">
        <v>43.96551724137931</v>
      </c>
      <c r="H32" s="44">
        <v>34.222222222222221</v>
      </c>
      <c r="I32" s="44">
        <v>36.15023474178404</v>
      </c>
      <c r="J32" s="44">
        <v>32.982456140350877</v>
      </c>
      <c r="K32" s="44">
        <v>24.361948955916475</v>
      </c>
      <c r="L32" s="44">
        <v>22.627737226277372</v>
      </c>
      <c r="M32" s="44">
        <v>30.917874396135264</v>
      </c>
      <c r="N32" s="44">
        <v>34.684684684684683</v>
      </c>
      <c r="O32" s="44">
        <v>31.948881789137378</v>
      </c>
      <c r="P32" s="44">
        <v>28.719723183391004</v>
      </c>
      <c r="Q32" s="44">
        <v>35.740072202166068</v>
      </c>
      <c r="R32" s="44">
        <v>31</v>
      </c>
      <c r="S32" s="201"/>
      <c r="AF32" s="230" t="s">
        <v>254</v>
      </c>
      <c r="AG32" s="231">
        <v>8.1999999999999993</v>
      </c>
      <c r="AH32" s="232">
        <v>10.7</v>
      </c>
      <c r="AI32" s="232">
        <v>8.5</v>
      </c>
      <c r="AJ32" s="232">
        <v>10.4</v>
      </c>
      <c r="AK32" s="232"/>
      <c r="AL32" s="233"/>
      <c r="AM32" s="231">
        <f t="shared" si="15"/>
        <v>5.5666666666666664</v>
      </c>
      <c r="AN32" s="232">
        <f t="shared" si="16"/>
        <v>7.0333333333333341</v>
      </c>
      <c r="AO32" s="233">
        <f t="shared" si="17"/>
        <v>1.4666666666666677</v>
      </c>
      <c r="AU32" s="18"/>
      <c r="AV32" s="18"/>
      <c r="AW32" s="18"/>
      <c r="AX32" s="18"/>
      <c r="BF32"/>
      <c r="BG32"/>
      <c r="BH32"/>
      <c r="BI32"/>
      <c r="BJ32" s="30"/>
      <c r="BK32" s="30"/>
      <c r="BL32" s="30"/>
    </row>
    <row r="33" spans="1:72" ht="15.75">
      <c r="A33" s="83" t="s">
        <v>7</v>
      </c>
      <c r="B33" s="81">
        <v>36.764705882352942</v>
      </c>
      <c r="C33" s="44">
        <v>38.942826321467102</v>
      </c>
      <c r="D33" s="44">
        <v>38.366336633663366</v>
      </c>
      <c r="E33" s="44">
        <v>36.210317460317462</v>
      </c>
      <c r="F33" s="44">
        <v>33.89232127096205</v>
      </c>
      <c r="G33" s="44">
        <v>32.811140121845085</v>
      </c>
      <c r="H33" s="44">
        <v>34.010946051602815</v>
      </c>
      <c r="I33" s="44">
        <v>32.117310443490702</v>
      </c>
      <c r="J33" s="44">
        <v>31.657963446475197</v>
      </c>
      <c r="K33" s="44">
        <v>32.741398446170919</v>
      </c>
      <c r="L33" s="44">
        <v>31.690705128205128</v>
      </c>
      <c r="M33" s="44">
        <v>31.740464708461204</v>
      </c>
      <c r="N33" s="44">
        <v>34.25925925925926</v>
      </c>
      <c r="O33" s="44">
        <v>32.725572697522203</v>
      </c>
      <c r="P33" s="44">
        <v>34.012615235322656</v>
      </c>
      <c r="Q33" s="44">
        <v>34.807692307692307</v>
      </c>
      <c r="R33" s="44">
        <v>33</v>
      </c>
      <c r="S33" s="201"/>
      <c r="AF33" s="230" t="s">
        <v>255</v>
      </c>
      <c r="AG33" s="231">
        <v>8.3000000000000007</v>
      </c>
      <c r="AH33" s="232">
        <v>9.6</v>
      </c>
      <c r="AI33" s="232">
        <v>8.8000000000000007</v>
      </c>
      <c r="AJ33" s="232">
        <v>10.3</v>
      </c>
      <c r="AK33" s="232">
        <v>8.4</v>
      </c>
      <c r="AL33" s="233">
        <v>9.6</v>
      </c>
      <c r="AM33" s="231">
        <f t="shared" si="15"/>
        <v>8.5</v>
      </c>
      <c r="AN33" s="232">
        <f t="shared" si="16"/>
        <v>9.8333333333333339</v>
      </c>
      <c r="AO33" s="233">
        <f t="shared" si="17"/>
        <v>1.3333333333333339</v>
      </c>
      <c r="AU33" s="18"/>
      <c r="AV33" s="18"/>
      <c r="AW33" s="18"/>
      <c r="AX33" s="18"/>
      <c r="BF33"/>
      <c r="BG33"/>
      <c r="BH33"/>
      <c r="BI33"/>
      <c r="BJ33" s="30"/>
      <c r="BK33" s="30"/>
      <c r="BL33" s="30"/>
    </row>
    <row r="34" spans="1:72" ht="15.75">
      <c r="A34" s="83" t="s">
        <v>6</v>
      </c>
      <c r="B34" s="81">
        <v>24.752475247524753</v>
      </c>
      <c r="C34" s="44">
        <v>29.72972972972973</v>
      </c>
      <c r="D34" s="44">
        <v>25.362318840579711</v>
      </c>
      <c r="E34" s="44">
        <v>25.827814569536422</v>
      </c>
      <c r="F34" s="44">
        <v>21.367521367521366</v>
      </c>
      <c r="G34" s="44">
        <v>43.564356435643568</v>
      </c>
      <c r="H34" s="44">
        <v>30.514705882352942</v>
      </c>
      <c r="I34" s="44">
        <v>28.571428571428569</v>
      </c>
      <c r="J34" s="44">
        <v>37.467362924281986</v>
      </c>
      <c r="K34" s="44">
        <v>39.638386648122392</v>
      </c>
      <c r="L34" s="44">
        <v>31.936579841449603</v>
      </c>
      <c r="M34" s="44">
        <v>30.677290836653388</v>
      </c>
      <c r="N34" s="44">
        <v>33.587059942911509</v>
      </c>
      <c r="O34" s="44">
        <v>35.158254918733959</v>
      </c>
      <c r="P34" s="44">
        <v>37.510513036164845</v>
      </c>
      <c r="Q34" s="44">
        <v>36.115326251896811</v>
      </c>
      <c r="R34" s="44">
        <v>38</v>
      </c>
      <c r="S34" s="201"/>
      <c r="AF34" s="230" t="s">
        <v>51</v>
      </c>
      <c r="AG34" s="231">
        <v>9.1999999999999993</v>
      </c>
      <c r="AH34" s="232">
        <v>10.6</v>
      </c>
      <c r="AI34" s="232">
        <v>9.4</v>
      </c>
      <c r="AJ34" s="232">
        <v>10.6</v>
      </c>
      <c r="AK34" s="232">
        <v>9.5</v>
      </c>
      <c r="AL34" s="233">
        <v>10.6</v>
      </c>
      <c r="AM34" s="231">
        <f t="shared" si="15"/>
        <v>9.3666666666666671</v>
      </c>
      <c r="AN34" s="232">
        <f t="shared" si="16"/>
        <v>10.6</v>
      </c>
      <c r="AO34" s="233">
        <f t="shared" si="17"/>
        <v>1.2333333333333325</v>
      </c>
      <c r="AU34" s="18"/>
      <c r="AV34" s="18"/>
      <c r="AW34" s="18"/>
      <c r="AX34" s="18"/>
      <c r="BF34"/>
      <c r="BG34"/>
      <c r="BH34"/>
      <c r="BI34"/>
      <c r="BJ34" s="30"/>
      <c r="BK34" s="30"/>
      <c r="BL34" s="30"/>
    </row>
    <row r="35" spans="1:72" ht="15.75">
      <c r="A35" s="83" t="s">
        <v>8</v>
      </c>
      <c r="B35" s="81">
        <v>33.333333333333329</v>
      </c>
      <c r="C35" s="44">
        <v>45.762711864406782</v>
      </c>
      <c r="D35" s="44">
        <v>0</v>
      </c>
      <c r="E35" s="44">
        <v>0</v>
      </c>
      <c r="F35" s="44">
        <v>31.521739130434785</v>
      </c>
      <c r="G35" s="44">
        <v>51.888888888888886</v>
      </c>
      <c r="H35" s="44">
        <v>49.350649350649348</v>
      </c>
      <c r="I35" s="44">
        <v>36.658354114713212</v>
      </c>
      <c r="J35" s="44">
        <v>46.470588235294116</v>
      </c>
      <c r="K35" s="44">
        <v>33.088235294117645</v>
      </c>
      <c r="L35" s="44">
        <v>32.971014492753625</v>
      </c>
      <c r="M35" s="44">
        <v>51.594746716697934</v>
      </c>
      <c r="N35" s="44">
        <v>49.898167006109979</v>
      </c>
      <c r="O35" s="44">
        <v>49.570200573065904</v>
      </c>
      <c r="P35" s="44">
        <v>51.097804391217558</v>
      </c>
      <c r="Q35" s="44">
        <v>50.493096646942803</v>
      </c>
      <c r="R35" s="44">
        <v>48</v>
      </c>
      <c r="S35" s="201"/>
      <c r="AF35" s="230" t="s">
        <v>127</v>
      </c>
      <c r="AG35" s="231">
        <v>7.2</v>
      </c>
      <c r="AH35" s="232">
        <v>8.5</v>
      </c>
      <c r="AI35" s="232">
        <v>7.5</v>
      </c>
      <c r="AJ35" s="232">
        <v>8.5</v>
      </c>
      <c r="AK35" s="232">
        <v>7.4</v>
      </c>
      <c r="AL35" s="233">
        <v>8.6999999999999993</v>
      </c>
      <c r="AM35" s="231">
        <f t="shared" si="15"/>
        <v>7.3666666666666671</v>
      </c>
      <c r="AN35" s="232">
        <f t="shared" si="16"/>
        <v>8.5666666666666664</v>
      </c>
      <c r="AO35" s="233">
        <f t="shared" si="17"/>
        <v>1.1999999999999993</v>
      </c>
      <c r="AU35" s="18"/>
      <c r="AV35" s="18"/>
      <c r="AW35" s="18"/>
      <c r="AX35" s="18"/>
      <c r="BF35"/>
      <c r="BG35"/>
      <c r="BH35"/>
      <c r="BI35"/>
      <c r="BJ35" s="30"/>
      <c r="BK35" s="30"/>
      <c r="BL35" s="30"/>
    </row>
    <row r="36" spans="1:72" ht="15.75">
      <c r="A36" s="83" t="s">
        <v>9</v>
      </c>
      <c r="B36" s="81">
        <v>0</v>
      </c>
      <c r="C36" s="44">
        <v>0</v>
      </c>
      <c r="D36" s="44">
        <v>0</v>
      </c>
      <c r="E36" s="44">
        <v>0</v>
      </c>
      <c r="F36" s="44">
        <v>0</v>
      </c>
      <c r="G36" s="44">
        <v>0</v>
      </c>
      <c r="H36" s="44">
        <v>33.620689655172413</v>
      </c>
      <c r="I36" s="44">
        <v>26.214574898785425</v>
      </c>
      <c r="J36" s="44">
        <v>37.193251533742334</v>
      </c>
      <c r="K36" s="44">
        <v>32.508833922261481</v>
      </c>
      <c r="L36" s="44">
        <v>34.093067426400758</v>
      </c>
      <c r="M36" s="44">
        <v>34.81421647819063</v>
      </c>
      <c r="N36" s="44">
        <v>35.054121565362202</v>
      </c>
      <c r="O36" s="44">
        <v>32.312404287901991</v>
      </c>
      <c r="P36" s="44">
        <v>34.983221476510067</v>
      </c>
      <c r="Q36" s="44">
        <v>35.984848484848484</v>
      </c>
      <c r="R36" s="44">
        <v>36</v>
      </c>
      <c r="S36" s="201"/>
      <c r="AF36" s="230" t="s">
        <v>256</v>
      </c>
      <c r="AG36" s="231">
        <v>8.6</v>
      </c>
      <c r="AH36" s="232">
        <v>10</v>
      </c>
      <c r="AI36" s="232">
        <v>8.6999999999999993</v>
      </c>
      <c r="AJ36" s="232">
        <v>9.4</v>
      </c>
      <c r="AK36" s="232">
        <v>8.6</v>
      </c>
      <c r="AL36" s="233">
        <v>9.6999999999999993</v>
      </c>
      <c r="AM36" s="231">
        <f t="shared" si="15"/>
        <v>8.6333333333333329</v>
      </c>
      <c r="AN36" s="232">
        <f t="shared" si="16"/>
        <v>9.6999999999999993</v>
      </c>
      <c r="AO36" s="233">
        <f t="shared" si="17"/>
        <v>1.0666666666666664</v>
      </c>
      <c r="AU36" s="18"/>
      <c r="AV36" s="18"/>
      <c r="AW36" s="18"/>
      <c r="AX36" s="18"/>
      <c r="BF36"/>
      <c r="BG36"/>
      <c r="BH36"/>
      <c r="BI36"/>
      <c r="BJ36" s="30"/>
      <c r="BK36" s="30"/>
      <c r="BL36" s="30"/>
    </row>
    <row r="37" spans="1:72" ht="15.75">
      <c r="A37" s="83" t="s">
        <v>10</v>
      </c>
      <c r="B37" s="81">
        <v>31.837738168408116</v>
      </c>
      <c r="C37" s="44">
        <v>32.554061952074811</v>
      </c>
      <c r="D37" s="44">
        <v>36.858974358974365</v>
      </c>
      <c r="E37" s="44">
        <v>33.239568682606659</v>
      </c>
      <c r="F37" s="44">
        <v>33.271288971614702</v>
      </c>
      <c r="G37" s="44">
        <v>31.54892496709083</v>
      </c>
      <c r="H37" s="44">
        <v>32.906626506024097</v>
      </c>
      <c r="I37" s="44">
        <v>30.94017094017094</v>
      </c>
      <c r="J37" s="44">
        <v>33.701842546063652</v>
      </c>
      <c r="K37" s="44">
        <v>30.602923264311816</v>
      </c>
      <c r="L37" s="44">
        <v>29.067688378033207</v>
      </c>
      <c r="M37" s="44">
        <v>29.529780564263326</v>
      </c>
      <c r="N37" s="44">
        <v>31.255565449688334</v>
      </c>
      <c r="O37" s="44">
        <v>30.47172575446821</v>
      </c>
      <c r="P37" s="44">
        <v>30.020889286780069</v>
      </c>
      <c r="Q37" s="44">
        <v>29.837352776219856</v>
      </c>
      <c r="R37" s="44">
        <v>30</v>
      </c>
      <c r="S37" s="201"/>
      <c r="AF37" s="230" t="s">
        <v>129</v>
      </c>
      <c r="AG37" s="231">
        <v>8.6999999999999993</v>
      </c>
      <c r="AH37" s="232">
        <v>9.6</v>
      </c>
      <c r="AI37" s="232">
        <v>8.3000000000000007</v>
      </c>
      <c r="AJ37" s="232">
        <v>9.5</v>
      </c>
      <c r="AK37" s="232">
        <v>8.6</v>
      </c>
      <c r="AL37" s="233">
        <v>9.4</v>
      </c>
      <c r="AM37" s="231">
        <f t="shared" si="15"/>
        <v>8.5333333333333332</v>
      </c>
      <c r="AN37" s="232">
        <f t="shared" si="16"/>
        <v>9.5</v>
      </c>
      <c r="AO37" s="233">
        <f t="shared" si="17"/>
        <v>0.96666666666666679</v>
      </c>
      <c r="AU37" s="18"/>
      <c r="AV37" s="18"/>
      <c r="AW37" s="18"/>
      <c r="AX37" s="18"/>
      <c r="BF37"/>
      <c r="BG37"/>
      <c r="BH37"/>
      <c r="BI37"/>
      <c r="BJ37" s="30"/>
      <c r="BK37" s="30"/>
      <c r="BL37" s="30"/>
    </row>
    <row r="38" spans="1:72" ht="15.75">
      <c r="A38" s="83" t="s">
        <v>11</v>
      </c>
      <c r="B38" s="81">
        <v>43.89438943894389</v>
      </c>
      <c r="C38" s="44">
        <v>47.714285714285715</v>
      </c>
      <c r="D38" s="44">
        <v>46.555819477434682</v>
      </c>
      <c r="E38" s="44">
        <v>49.056603773584904</v>
      </c>
      <c r="F38" s="44">
        <v>43.478260869565219</v>
      </c>
      <c r="G38" s="44">
        <v>44.300144300144304</v>
      </c>
      <c r="H38" s="44">
        <v>46.058091286307054</v>
      </c>
      <c r="I38" s="44">
        <v>42.78242677824268</v>
      </c>
      <c r="J38" s="44">
        <v>42.356687898089177</v>
      </c>
      <c r="K38" s="44">
        <v>41.445562671546206</v>
      </c>
      <c r="L38" s="44">
        <v>41.21274409044193</v>
      </c>
      <c r="M38" s="44">
        <v>56.453305351521507</v>
      </c>
      <c r="N38" s="44">
        <v>40.366088631984589</v>
      </c>
      <c r="O38" s="44">
        <v>42.821368948247077</v>
      </c>
      <c r="P38" s="44">
        <v>42.349048800661706</v>
      </c>
      <c r="Q38" s="44">
        <v>42.351973684210527</v>
      </c>
      <c r="R38" s="44">
        <v>43</v>
      </c>
      <c r="S38" s="201"/>
      <c r="AF38" s="230" t="s">
        <v>257</v>
      </c>
      <c r="AG38" s="231">
        <v>9.1999999999999993</v>
      </c>
      <c r="AH38" s="232">
        <v>10.1</v>
      </c>
      <c r="AI38" s="232">
        <v>7.8</v>
      </c>
      <c r="AJ38" s="232">
        <v>9.4</v>
      </c>
      <c r="AK38" s="232">
        <v>10</v>
      </c>
      <c r="AL38" s="233">
        <v>10.3</v>
      </c>
      <c r="AM38" s="231">
        <f t="shared" si="15"/>
        <v>9</v>
      </c>
      <c r="AN38" s="232">
        <f t="shared" si="16"/>
        <v>9.9333333333333336</v>
      </c>
      <c r="AO38" s="233">
        <f t="shared" si="17"/>
        <v>0.93333333333333357</v>
      </c>
      <c r="AU38" s="18"/>
      <c r="AV38" s="18"/>
      <c r="AW38" s="18"/>
      <c r="AX38" s="18"/>
      <c r="BF38"/>
      <c r="BG38"/>
      <c r="BH38"/>
      <c r="BI38"/>
      <c r="BJ38" s="30"/>
      <c r="BK38" s="30"/>
      <c r="BL38" s="30"/>
    </row>
    <row r="39" spans="1:72" ht="15.75">
      <c r="A39" s="83" t="s">
        <v>15</v>
      </c>
      <c r="B39" s="81">
        <v>34.532374100719423</v>
      </c>
      <c r="C39" s="44">
        <v>38.167938931297712</v>
      </c>
      <c r="D39" s="44">
        <v>30.985915492957744</v>
      </c>
      <c r="E39" s="44">
        <v>33.095238095238095</v>
      </c>
      <c r="F39" s="44">
        <v>33.762057877813504</v>
      </c>
      <c r="G39" s="44">
        <v>30.253623188405797</v>
      </c>
      <c r="H39" s="44">
        <v>34.173228346456689</v>
      </c>
      <c r="I39" s="44">
        <v>32.786885245901637</v>
      </c>
      <c r="J39" s="44">
        <v>34.684684684684683</v>
      </c>
      <c r="K39" s="44">
        <v>42.145015105740178</v>
      </c>
      <c r="L39" s="44">
        <v>37.837837837837839</v>
      </c>
      <c r="M39" s="44">
        <v>36.486486486486484</v>
      </c>
      <c r="N39" s="44">
        <v>38.132295719844358</v>
      </c>
      <c r="O39" s="44">
        <v>40.173589584624928</v>
      </c>
      <c r="P39" s="44">
        <v>37.998495109104589</v>
      </c>
      <c r="Q39" s="44">
        <v>42.13161659513591</v>
      </c>
      <c r="R39" s="44">
        <v>41</v>
      </c>
      <c r="S39" s="201"/>
      <c r="AF39" s="230" t="s">
        <v>50</v>
      </c>
      <c r="AG39" s="231">
        <v>9.8000000000000007</v>
      </c>
      <c r="AH39" s="232">
        <v>10.7</v>
      </c>
      <c r="AI39" s="232">
        <v>10.1</v>
      </c>
      <c r="AJ39" s="232">
        <v>11</v>
      </c>
      <c r="AK39" s="232">
        <v>9.8000000000000007</v>
      </c>
      <c r="AL39" s="233">
        <v>10.4</v>
      </c>
      <c r="AM39" s="231">
        <f t="shared" si="15"/>
        <v>9.9</v>
      </c>
      <c r="AN39" s="232">
        <f t="shared" si="16"/>
        <v>10.700000000000001</v>
      </c>
      <c r="AO39" s="233">
        <f t="shared" si="17"/>
        <v>0.80000000000000071</v>
      </c>
      <c r="AU39" s="18"/>
      <c r="AV39" s="18"/>
      <c r="AW39" s="18"/>
      <c r="AX39" s="18"/>
      <c r="BF39"/>
      <c r="BG39"/>
      <c r="BH39"/>
      <c r="BI39"/>
      <c r="BJ39" s="30"/>
      <c r="BK39" s="30"/>
      <c r="BL39" s="30"/>
    </row>
    <row r="40" spans="1:72" ht="15.75">
      <c r="A40" s="83" t="s">
        <v>12</v>
      </c>
      <c r="B40" s="81">
        <v>36.257309941520468</v>
      </c>
      <c r="C40" s="44">
        <v>32.291666666666671</v>
      </c>
      <c r="D40" s="44">
        <v>43.961352657004831</v>
      </c>
      <c r="E40" s="44">
        <v>40.822784810126585</v>
      </c>
      <c r="F40" s="44">
        <v>40.822784810126585</v>
      </c>
      <c r="G40" s="44">
        <v>35.034013605442176</v>
      </c>
      <c r="H40" s="44">
        <v>37.42690058479532</v>
      </c>
      <c r="I40" s="44">
        <v>0</v>
      </c>
      <c r="J40" s="44">
        <v>0</v>
      </c>
      <c r="K40" s="44">
        <v>0</v>
      </c>
      <c r="L40" s="44">
        <v>40</v>
      </c>
      <c r="M40" s="44">
        <v>35.185185185185183</v>
      </c>
      <c r="N40" s="44">
        <v>0</v>
      </c>
      <c r="O40" s="44">
        <v>0</v>
      </c>
      <c r="P40" s="44">
        <v>0</v>
      </c>
      <c r="Q40" s="44">
        <v>0</v>
      </c>
      <c r="R40" s="44">
        <v>0</v>
      </c>
      <c r="S40" s="201"/>
      <c r="AF40" s="230" t="s">
        <v>125</v>
      </c>
      <c r="AG40" s="231">
        <v>7.6</v>
      </c>
      <c r="AH40" s="232">
        <v>8.5</v>
      </c>
      <c r="AI40" s="232">
        <v>8</v>
      </c>
      <c r="AJ40" s="232">
        <v>8.6</v>
      </c>
      <c r="AK40" s="232">
        <v>7.4</v>
      </c>
      <c r="AL40" s="233">
        <v>8</v>
      </c>
      <c r="AM40" s="231">
        <f t="shared" si="15"/>
        <v>7.666666666666667</v>
      </c>
      <c r="AN40" s="232">
        <f t="shared" si="16"/>
        <v>8.3666666666666671</v>
      </c>
      <c r="AO40" s="233">
        <f t="shared" si="17"/>
        <v>0.70000000000000018</v>
      </c>
      <c r="AP40" s="30">
        <f>AVERAGE(AO31:AO40)</f>
        <v>1.1366666666666667</v>
      </c>
      <c r="AU40" s="18"/>
      <c r="AV40" s="18"/>
      <c r="AW40" s="18"/>
      <c r="AX40" s="18"/>
      <c r="BF40"/>
      <c r="BG40"/>
      <c r="BH40"/>
      <c r="BI40"/>
      <c r="BJ40" s="30"/>
      <c r="BK40" s="30"/>
      <c r="BL40" s="30"/>
    </row>
    <row r="41" spans="1:72" ht="15.75">
      <c r="A41" s="83" t="s">
        <v>13</v>
      </c>
      <c r="B41" s="81">
        <v>46.724890829694324</v>
      </c>
      <c r="C41" s="44">
        <v>46.415094339622641</v>
      </c>
      <c r="D41" s="44">
        <v>41.319444444444443</v>
      </c>
      <c r="E41" s="44">
        <v>43.416370106761562</v>
      </c>
      <c r="F41" s="44">
        <v>42.456140350877192</v>
      </c>
      <c r="G41" s="44">
        <v>37.037037037037038</v>
      </c>
      <c r="H41" s="44">
        <v>42.142857142857146</v>
      </c>
      <c r="I41" s="44">
        <v>35.238095238095241</v>
      </c>
      <c r="J41" s="44">
        <v>43.636363636363633</v>
      </c>
      <c r="K41" s="44">
        <v>45.147679324894511</v>
      </c>
      <c r="L41" s="44">
        <v>41.509433962264154</v>
      </c>
      <c r="M41" s="44">
        <v>38.790035587188612</v>
      </c>
      <c r="N41" s="44">
        <v>38.392857142857146</v>
      </c>
      <c r="O41" s="44">
        <v>43.939393939393938</v>
      </c>
      <c r="P41" s="44">
        <v>42.666666666666671</v>
      </c>
      <c r="Q41" s="44">
        <v>61.016949152542374</v>
      </c>
      <c r="R41" s="44">
        <v>40</v>
      </c>
      <c r="S41" s="201"/>
      <c r="AF41" s="230" t="s">
        <v>239</v>
      </c>
      <c r="AG41" s="231">
        <v>9</v>
      </c>
      <c r="AH41" s="232">
        <v>9.4</v>
      </c>
      <c r="AI41" s="232">
        <v>9.1999999999999993</v>
      </c>
      <c r="AJ41" s="232">
        <v>9.6</v>
      </c>
      <c r="AK41" s="232">
        <v>9.1</v>
      </c>
      <c r="AL41" s="233">
        <v>10</v>
      </c>
      <c r="AM41" s="231">
        <f t="shared" si="15"/>
        <v>9.1</v>
      </c>
      <c r="AN41" s="232">
        <f t="shared" si="16"/>
        <v>9.6666666666666661</v>
      </c>
      <c r="AO41" s="233">
        <f t="shared" si="17"/>
        <v>0.56666666666666643</v>
      </c>
      <c r="AU41" s="18"/>
      <c r="AV41" s="18"/>
      <c r="AW41" s="18"/>
      <c r="AX41" s="18"/>
      <c r="BF41"/>
      <c r="BG41"/>
      <c r="BH41"/>
      <c r="BI41"/>
      <c r="BJ41" s="30"/>
      <c r="BK41" s="30"/>
      <c r="BL41" s="30"/>
    </row>
    <row r="42" spans="1:72" ht="15.75">
      <c r="A42" s="83" t="s">
        <v>14</v>
      </c>
      <c r="B42" s="81">
        <v>32.758620689655174</v>
      </c>
      <c r="C42" s="44">
        <v>37.179487179487182</v>
      </c>
      <c r="D42" s="44">
        <v>26.923076923076923</v>
      </c>
      <c r="E42" s="44">
        <v>22.448979591836736</v>
      </c>
      <c r="F42" s="44">
        <v>28.888888888888886</v>
      </c>
      <c r="G42" s="44">
        <v>31.944444444444443</v>
      </c>
      <c r="H42" s="44">
        <v>39.655172413793103</v>
      </c>
      <c r="I42" s="44">
        <v>49.462365591397848</v>
      </c>
      <c r="J42" s="44">
        <v>34.736842105263158</v>
      </c>
      <c r="K42" s="44">
        <v>38.383838383838381</v>
      </c>
      <c r="L42" s="44">
        <v>42.307692307692307</v>
      </c>
      <c r="M42" s="44">
        <v>42</v>
      </c>
      <c r="N42" s="44">
        <v>42.537313432835823</v>
      </c>
      <c r="O42" s="44">
        <v>37.951807228915662</v>
      </c>
      <c r="P42" s="44">
        <v>52.682926829268297</v>
      </c>
      <c r="Q42" s="44">
        <v>50</v>
      </c>
      <c r="R42" s="44">
        <v>87</v>
      </c>
      <c r="S42" s="201"/>
      <c r="AF42" s="230" t="s">
        <v>226</v>
      </c>
      <c r="AG42" s="231">
        <v>9</v>
      </c>
      <c r="AH42" s="232">
        <v>9.5</v>
      </c>
      <c r="AI42" s="232">
        <v>8.6999999999999993</v>
      </c>
      <c r="AJ42" s="232">
        <v>9.1999999999999993</v>
      </c>
      <c r="AK42" s="232">
        <v>8.6999999999999993</v>
      </c>
      <c r="AL42" s="233">
        <v>9.1999999999999993</v>
      </c>
      <c r="AM42" s="231">
        <f t="shared" si="15"/>
        <v>8.7999999999999989</v>
      </c>
      <c r="AN42" s="232">
        <f t="shared" si="16"/>
        <v>9.2999999999999989</v>
      </c>
      <c r="AO42" s="233">
        <f t="shared" si="17"/>
        <v>0.5</v>
      </c>
      <c r="AU42" s="18"/>
      <c r="AV42" s="18"/>
      <c r="AW42" s="18"/>
      <c r="AX42" s="18"/>
      <c r="BF42"/>
      <c r="BG42"/>
      <c r="BH42"/>
      <c r="BI42"/>
      <c r="BJ42" s="30"/>
      <c r="BK42" s="30"/>
      <c r="BL42" s="30"/>
    </row>
    <row r="43" spans="1:72" ht="15.75">
      <c r="A43" s="83" t="s">
        <v>16</v>
      </c>
      <c r="B43" s="81">
        <v>35.416666666666671</v>
      </c>
      <c r="C43" s="44">
        <v>36.363636363636367</v>
      </c>
      <c r="D43" s="44">
        <v>35.199999999999996</v>
      </c>
      <c r="E43" s="44">
        <v>30.188679245283019</v>
      </c>
      <c r="F43" s="44">
        <v>34.42622950819672</v>
      </c>
      <c r="G43" s="44">
        <v>62.616822429906534</v>
      </c>
      <c r="H43" s="44">
        <v>36.19047619047619</v>
      </c>
      <c r="I43" s="44">
        <v>47.619047619047613</v>
      </c>
      <c r="J43" s="44">
        <v>34.666666666666671</v>
      </c>
      <c r="K43" s="44">
        <v>38.82352941176471</v>
      </c>
      <c r="L43" s="44">
        <v>29.72972972972973</v>
      </c>
      <c r="M43" s="44">
        <v>38.775510204081634</v>
      </c>
      <c r="N43" s="44">
        <v>36.046511627906973</v>
      </c>
      <c r="O43" s="44">
        <v>44.791666666666671</v>
      </c>
      <c r="P43" s="44">
        <v>39.361702127659576</v>
      </c>
      <c r="Q43" s="44">
        <v>29.11392405063291</v>
      </c>
      <c r="R43" s="44">
        <v>28</v>
      </c>
      <c r="S43" s="201"/>
      <c r="AF43" s="230" t="s">
        <v>238</v>
      </c>
      <c r="AG43" s="231">
        <v>9.5</v>
      </c>
      <c r="AH43" s="232">
        <v>10.1</v>
      </c>
      <c r="AI43" s="232">
        <v>9.8000000000000007</v>
      </c>
      <c r="AJ43" s="232">
        <v>10</v>
      </c>
      <c r="AK43" s="232">
        <v>8.9</v>
      </c>
      <c r="AL43" s="233">
        <v>9.1999999999999993</v>
      </c>
      <c r="AM43" s="231">
        <f t="shared" si="15"/>
        <v>9.4</v>
      </c>
      <c r="AN43" s="232">
        <f t="shared" si="16"/>
        <v>9.7666666666666675</v>
      </c>
      <c r="AO43" s="233">
        <f t="shared" si="17"/>
        <v>0.36666666666666714</v>
      </c>
      <c r="AU43" s="18"/>
      <c r="AV43" s="18"/>
      <c r="AW43" s="18"/>
      <c r="AX43" s="18"/>
      <c r="BF43"/>
      <c r="BG43"/>
      <c r="BH43"/>
      <c r="BI43"/>
      <c r="BJ43" s="30"/>
      <c r="BK43" s="30"/>
      <c r="BL43" s="30"/>
    </row>
    <row r="44" spans="1:72" ht="15" customHeight="1">
      <c r="AF44" s="230" t="s">
        <v>258</v>
      </c>
      <c r="AG44" s="231">
        <v>8.5</v>
      </c>
      <c r="AH44" s="232">
        <v>8.8000000000000007</v>
      </c>
      <c r="AI44" s="232">
        <v>8.1999999999999993</v>
      </c>
      <c r="AJ44" s="232">
        <v>8.6999999999999993</v>
      </c>
      <c r="AK44" s="232">
        <v>8.4</v>
      </c>
      <c r="AL44" s="233">
        <v>8.6</v>
      </c>
      <c r="AM44" s="231">
        <f t="shared" si="15"/>
        <v>8.3666666666666671</v>
      </c>
      <c r="AN44" s="232">
        <f t="shared" si="16"/>
        <v>8.7000000000000011</v>
      </c>
      <c r="AO44" s="233">
        <f t="shared" si="17"/>
        <v>0.33333333333333393</v>
      </c>
      <c r="BC44" s="18"/>
      <c r="BD44" s="18"/>
      <c r="BE44" s="18"/>
      <c r="BG44"/>
      <c r="BH44"/>
      <c r="BI44"/>
      <c r="BR44" s="30"/>
      <c r="BS44" s="30"/>
      <c r="BT44" s="30"/>
    </row>
    <row r="45" spans="1:72">
      <c r="AF45" s="230" t="s">
        <v>52</v>
      </c>
      <c r="AG45" s="231">
        <v>9.1</v>
      </c>
      <c r="AH45" s="232">
        <v>9.4</v>
      </c>
      <c r="AI45" s="232">
        <v>9.6</v>
      </c>
      <c r="AJ45" s="232">
        <v>9.9</v>
      </c>
      <c r="AK45" s="232">
        <v>9.4</v>
      </c>
      <c r="AL45" s="233">
        <v>9.6999999999999993</v>
      </c>
      <c r="AM45" s="231">
        <f t="shared" si="15"/>
        <v>9.3666666666666671</v>
      </c>
      <c r="AN45" s="232">
        <f t="shared" si="16"/>
        <v>9.6666666666666661</v>
      </c>
      <c r="AO45" s="233">
        <f t="shared" si="17"/>
        <v>0.29999999999999893</v>
      </c>
      <c r="BC45" s="18"/>
      <c r="BD45" s="18"/>
      <c r="BE45" s="18"/>
      <c r="BG45"/>
      <c r="BH45"/>
      <c r="BI45"/>
      <c r="BR45" s="30"/>
      <c r="BS45" s="30"/>
      <c r="BT45" s="30"/>
    </row>
    <row r="46" spans="1:72" ht="15.75">
      <c r="I46" s="89" t="s">
        <v>545</v>
      </c>
      <c r="M46" s="28"/>
      <c r="AF46" s="230" t="s">
        <v>126</v>
      </c>
      <c r="AG46" s="231">
        <v>8</v>
      </c>
      <c r="AH46" s="232">
        <v>8.1999999999999993</v>
      </c>
      <c r="AI46" s="232">
        <v>8.3000000000000007</v>
      </c>
      <c r="AJ46" s="232">
        <v>8.5</v>
      </c>
      <c r="AK46" s="232">
        <v>8.1999999999999993</v>
      </c>
      <c r="AL46" s="233">
        <v>8.5</v>
      </c>
      <c r="AM46" s="231">
        <f t="shared" si="15"/>
        <v>8.1666666666666661</v>
      </c>
      <c r="AN46" s="232">
        <f t="shared" si="16"/>
        <v>8.4</v>
      </c>
      <c r="AO46" s="233">
        <f t="shared" si="17"/>
        <v>0.23333333333333428</v>
      </c>
      <c r="BF46"/>
      <c r="BG46"/>
      <c r="BH46"/>
      <c r="BI46"/>
    </row>
    <row r="47" spans="1:72" ht="15.75">
      <c r="I47" s="45"/>
      <c r="J47" s="84" t="s">
        <v>91</v>
      </c>
      <c r="K47" s="46" t="s">
        <v>92</v>
      </c>
      <c r="L47" s="46" t="s">
        <v>47</v>
      </c>
      <c r="M47" s="28"/>
      <c r="AF47" s="230" t="s">
        <v>259</v>
      </c>
      <c r="AG47" s="231">
        <v>10.8</v>
      </c>
      <c r="AH47" s="232">
        <v>11.2</v>
      </c>
      <c r="AI47" s="232">
        <v>11</v>
      </c>
      <c r="AJ47" s="232">
        <v>11</v>
      </c>
      <c r="AK47" s="232">
        <v>10.199999999999999</v>
      </c>
      <c r="AL47" s="233">
        <v>10.4</v>
      </c>
      <c r="AM47" s="231">
        <f t="shared" si="15"/>
        <v>10.666666666666666</v>
      </c>
      <c r="AN47" s="232">
        <f t="shared" si="16"/>
        <v>10.866666666666667</v>
      </c>
      <c r="AO47" s="233">
        <f t="shared" si="17"/>
        <v>0.20000000000000107</v>
      </c>
      <c r="BF47"/>
      <c r="BG47"/>
      <c r="BH47"/>
      <c r="BI47"/>
    </row>
    <row r="48" spans="1:72" ht="15.75">
      <c r="I48" s="83" t="s">
        <v>11</v>
      </c>
      <c r="J48" s="46">
        <v>44.574800107200694</v>
      </c>
      <c r="K48" s="46">
        <f>100-J48</f>
        <v>55.425199892799306</v>
      </c>
      <c r="L48" s="46">
        <v>3</v>
      </c>
      <c r="M48" s="28"/>
      <c r="AF48" s="230" t="s">
        <v>240</v>
      </c>
      <c r="AG48" s="231">
        <v>9</v>
      </c>
      <c r="AH48" s="232">
        <v>9.3000000000000007</v>
      </c>
      <c r="AI48" s="232">
        <v>9.6999999999999993</v>
      </c>
      <c r="AJ48" s="232">
        <v>9.9</v>
      </c>
      <c r="AK48" s="232">
        <v>9.8000000000000007</v>
      </c>
      <c r="AL48" s="233">
        <v>9.6999999999999993</v>
      </c>
      <c r="AM48" s="231">
        <f t="shared" si="15"/>
        <v>9.5</v>
      </c>
      <c r="AN48" s="232">
        <f t="shared" si="16"/>
        <v>9.6333333333333346</v>
      </c>
      <c r="AO48" s="233">
        <f t="shared" si="17"/>
        <v>0.13333333333333464</v>
      </c>
      <c r="BF48"/>
      <c r="BG48"/>
      <c r="BH48"/>
      <c r="BI48"/>
    </row>
    <row r="49" spans="1:61" ht="15.75">
      <c r="I49" s="83" t="s">
        <v>8</v>
      </c>
      <c r="J49" s="46">
        <v>43.835680717044703</v>
      </c>
      <c r="K49" s="46">
        <f t="shared" ref="K49:K62" si="18">100-J49</f>
        <v>56.164319282955297</v>
      </c>
      <c r="L49" s="46">
        <v>7</v>
      </c>
      <c r="M49" s="28"/>
      <c r="AF49" s="230" t="s">
        <v>123</v>
      </c>
      <c r="AG49" s="231">
        <v>8.4</v>
      </c>
      <c r="AH49" s="232">
        <v>8.4</v>
      </c>
      <c r="AI49" s="232">
        <v>7.7</v>
      </c>
      <c r="AJ49" s="232">
        <v>7.9</v>
      </c>
      <c r="AK49" s="232">
        <v>8.5</v>
      </c>
      <c r="AL49" s="233">
        <v>8.6999999999999993</v>
      </c>
      <c r="AM49" s="231">
        <f t="shared" si="15"/>
        <v>8.2000000000000011</v>
      </c>
      <c r="AN49" s="232">
        <f t="shared" si="16"/>
        <v>8.3333333333333339</v>
      </c>
      <c r="AO49" s="233">
        <f t="shared" si="17"/>
        <v>0.13333333333333286</v>
      </c>
      <c r="BF49"/>
      <c r="BG49"/>
      <c r="BH49"/>
      <c r="BI49"/>
    </row>
    <row r="50" spans="1:61" ht="16.5" thickBot="1">
      <c r="I50" s="83" t="s">
        <v>13</v>
      </c>
      <c r="J50" s="46">
        <v>43.115581806347528</v>
      </c>
      <c r="K50" s="46">
        <f t="shared" si="18"/>
        <v>56.884418193652472</v>
      </c>
      <c r="L50" s="46">
        <v>3</v>
      </c>
      <c r="M50" s="28"/>
      <c r="AF50" s="230" t="s">
        <v>260</v>
      </c>
      <c r="AG50" s="234">
        <v>7.9</v>
      </c>
      <c r="AH50" s="235">
        <v>7.5</v>
      </c>
      <c r="AI50" s="235">
        <v>8.3000000000000007</v>
      </c>
      <c r="AJ50" s="235">
        <v>8.1999999999999993</v>
      </c>
      <c r="AK50" s="235">
        <v>9.6</v>
      </c>
      <c r="AL50" s="236">
        <v>8.5</v>
      </c>
      <c r="AM50" s="234">
        <f t="shared" si="15"/>
        <v>8.6000000000000014</v>
      </c>
      <c r="AN50" s="235">
        <f t="shared" si="16"/>
        <v>8.0666666666666664</v>
      </c>
      <c r="AO50" s="236">
        <f t="shared" si="17"/>
        <v>-0.53333333333333499</v>
      </c>
      <c r="AP50" s="30">
        <f>AVERAGE(AO41:AO50)</f>
        <v>0.22333333333333344</v>
      </c>
      <c r="BF50"/>
      <c r="BG50"/>
      <c r="BH50"/>
      <c r="BI50"/>
    </row>
    <row r="51" spans="1:61" ht="16.5" thickTop="1">
      <c r="I51" s="83" t="s">
        <v>14</v>
      </c>
      <c r="J51" s="46">
        <v>38.116341000649626</v>
      </c>
      <c r="K51" s="46">
        <f t="shared" si="18"/>
        <v>61.883658999350374</v>
      </c>
      <c r="L51" s="46">
        <v>6</v>
      </c>
      <c r="AG51" s="18"/>
      <c r="AH51" s="18"/>
      <c r="AI51" s="18"/>
      <c r="AJ51" s="18"/>
      <c r="AO51" s="30">
        <f>AVERAGE(AO31:AO50)</f>
        <v>0.68</v>
      </c>
      <c r="BF51"/>
      <c r="BG51"/>
      <c r="BH51"/>
      <c r="BI51"/>
    </row>
    <row r="52" spans="1:61" ht="15.75">
      <c r="I52" s="83" t="s">
        <v>16</v>
      </c>
      <c r="J52" s="46">
        <v>38.083174906770118</v>
      </c>
      <c r="K52" s="46">
        <f t="shared" si="18"/>
        <v>61.916825093229882</v>
      </c>
      <c r="L52" s="46">
        <v>5</v>
      </c>
      <c r="AG52" s="18"/>
      <c r="AH52" s="18"/>
      <c r="AI52" s="18"/>
      <c r="AJ52" s="18"/>
      <c r="BF52"/>
      <c r="BG52"/>
      <c r="BH52"/>
      <c r="BI52"/>
    </row>
    <row r="53" spans="1:61" ht="15.75">
      <c r="I53" s="83" t="s">
        <v>12</v>
      </c>
      <c r="J53" s="46">
        <v>37.977999806763087</v>
      </c>
      <c r="K53" s="46">
        <f t="shared" si="18"/>
        <v>62.022000193236913</v>
      </c>
      <c r="L53" s="46">
        <v>3</v>
      </c>
      <c r="AG53" s="18"/>
      <c r="AH53" s="18"/>
      <c r="AI53" s="18"/>
      <c r="AJ53" s="18"/>
      <c r="BF53"/>
      <c r="BG53"/>
      <c r="BH53"/>
      <c r="BI53"/>
    </row>
    <row r="54" spans="1:61" ht="15.75">
      <c r="I54" s="83" t="s">
        <v>15</v>
      </c>
      <c r="J54" s="46">
        <v>36.084205150140598</v>
      </c>
      <c r="K54" s="46">
        <f t="shared" si="18"/>
        <v>63.915794849859402</v>
      </c>
      <c r="L54" s="46">
        <v>3</v>
      </c>
      <c r="AG54" s="18"/>
      <c r="AH54" s="18"/>
      <c r="AI54" s="18"/>
      <c r="AJ54" s="18"/>
      <c r="BF54"/>
      <c r="BG54"/>
      <c r="BH54"/>
      <c r="BI54"/>
    </row>
    <row r="55" spans="1:61" ht="15.75">
      <c r="I55" s="83" t="s">
        <v>4</v>
      </c>
      <c r="J55" s="46">
        <v>35.962125286799598</v>
      </c>
      <c r="K55" s="46">
        <f t="shared" si="18"/>
        <v>64.037874713200409</v>
      </c>
      <c r="L55" s="46">
        <v>3</v>
      </c>
      <c r="AG55" s="18"/>
      <c r="AH55" s="18"/>
      <c r="AI55" s="18"/>
      <c r="AJ55" s="18"/>
      <c r="BF55"/>
      <c r="BG55"/>
      <c r="BH55"/>
      <c r="BI55"/>
    </row>
    <row r="56" spans="1:61" ht="15.75">
      <c r="I56" s="83" t="s">
        <v>2</v>
      </c>
      <c r="J56" s="46">
        <v>35.534516956570457</v>
      </c>
      <c r="K56" s="46">
        <f t="shared" si="18"/>
        <v>64.465483043429543</v>
      </c>
      <c r="L56" s="46">
        <v>1</v>
      </c>
      <c r="AG56" s="18"/>
      <c r="AH56" s="18"/>
      <c r="AI56" s="18"/>
      <c r="AJ56" s="18"/>
      <c r="BF56"/>
      <c r="BG56"/>
      <c r="BH56"/>
      <c r="BI56"/>
    </row>
    <row r="57" spans="1:61" ht="15.75">
      <c r="I57" s="83" t="s">
        <v>3</v>
      </c>
      <c r="J57" s="46">
        <v>34.964755130774428</v>
      </c>
      <c r="K57" s="46">
        <f t="shared" si="18"/>
        <v>65.035244869225579</v>
      </c>
      <c r="L57" s="46">
        <v>2</v>
      </c>
      <c r="AG57" s="18"/>
      <c r="AH57" s="18"/>
      <c r="AI57" s="18"/>
      <c r="AJ57" s="18"/>
      <c r="BF57"/>
      <c r="BG57"/>
      <c r="BH57"/>
      <c r="BI57"/>
    </row>
    <row r="58" spans="1:61" ht="15.75">
      <c r="I58" s="83" t="s">
        <v>7</v>
      </c>
      <c r="J58" s="46">
        <v>34.171973463425651</v>
      </c>
      <c r="K58" s="46">
        <f t="shared" si="18"/>
        <v>65.828026536574356</v>
      </c>
      <c r="L58" s="46">
        <v>2</v>
      </c>
      <c r="AG58" s="18"/>
      <c r="AH58" s="18"/>
      <c r="AI58" s="18"/>
      <c r="AJ58" s="18"/>
      <c r="BF58"/>
      <c r="BG58"/>
      <c r="BH58"/>
      <c r="BI58"/>
    </row>
    <row r="59" spans="1:61" ht="15.75">
      <c r="I59" s="83" t="s">
        <v>9</v>
      </c>
      <c r="J59" s="46">
        <v>33.677922972917578</v>
      </c>
      <c r="K59" s="46">
        <f t="shared" si="18"/>
        <v>66.322077027082429</v>
      </c>
      <c r="L59" s="46">
        <v>2</v>
      </c>
      <c r="AG59" s="18"/>
      <c r="AH59" s="18"/>
      <c r="AI59" s="18"/>
      <c r="AJ59" s="18"/>
      <c r="BF59"/>
      <c r="BG59"/>
      <c r="BH59"/>
      <c r="BI59"/>
    </row>
    <row r="60" spans="1:61" ht="15.75">
      <c r="I60" s="83" t="s">
        <v>5</v>
      </c>
      <c r="J60" s="46">
        <v>33.401569483655884</v>
      </c>
      <c r="K60" s="46">
        <f t="shared" si="18"/>
        <v>66.598430516344109</v>
      </c>
      <c r="L60" s="46">
        <v>4</v>
      </c>
      <c r="AG60" s="18"/>
      <c r="AH60" s="18"/>
      <c r="AI60" s="18"/>
      <c r="AJ60" s="18"/>
      <c r="BF60"/>
      <c r="BG60"/>
      <c r="BH60"/>
      <c r="BI60"/>
    </row>
    <row r="61" spans="1:61" ht="15.75">
      <c r="I61" s="83" t="s">
        <v>6</v>
      </c>
      <c r="J61" s="46">
        <v>31.986320315283223</v>
      </c>
      <c r="K61" s="46">
        <f t="shared" si="18"/>
        <v>68.013679684716777</v>
      </c>
      <c r="L61" s="46">
        <v>5</v>
      </c>
      <c r="AG61" s="18"/>
      <c r="AH61" s="18"/>
      <c r="AI61" s="18"/>
      <c r="AJ61" s="18"/>
      <c r="BF61"/>
      <c r="BG61"/>
      <c r="BH61"/>
      <c r="BI61"/>
    </row>
    <row r="62" spans="1:61" ht="15.75">
      <c r="I62" s="83" t="s">
        <v>10</v>
      </c>
      <c r="J62" s="46">
        <v>31.72782016042456</v>
      </c>
      <c r="K62" s="46">
        <f t="shared" si="18"/>
        <v>68.272179839575443</v>
      </c>
      <c r="L62" s="46">
        <v>1</v>
      </c>
      <c r="AG62" s="18"/>
      <c r="AH62" s="18"/>
      <c r="AI62" s="18"/>
      <c r="AJ62" s="18"/>
      <c r="BF62"/>
      <c r="BG62"/>
      <c r="BH62"/>
      <c r="BI62"/>
    </row>
    <row r="63" spans="1:61" ht="15.75">
      <c r="A63" t="s">
        <v>204</v>
      </c>
      <c r="I63" s="351" t="s">
        <v>39</v>
      </c>
      <c r="J63" s="352">
        <f>AVERAGE(J48:J62)</f>
        <v>36.880985817651187</v>
      </c>
      <c r="K63" s="352">
        <f>AVERAGE(K48:K62)</f>
        <v>63.11901418234882</v>
      </c>
      <c r="BC63" s="18"/>
      <c r="BD63" s="18"/>
      <c r="BE63" s="18"/>
      <c r="BG63"/>
      <c r="BH63"/>
      <c r="BI63"/>
    </row>
    <row r="68" spans="1:61" ht="15.75">
      <c r="A68" s="381" t="s">
        <v>245</v>
      </c>
      <c r="B68" s="381"/>
      <c r="C68" s="381"/>
      <c r="D68" s="381"/>
      <c r="E68" s="381"/>
      <c r="F68" s="381"/>
      <c r="G68" s="217"/>
      <c r="H68" s="382" t="s">
        <v>246</v>
      </c>
      <c r="I68" s="382"/>
      <c r="J68" s="382"/>
      <c r="K68" s="382"/>
      <c r="L68" s="382"/>
      <c r="M68" s="382"/>
      <c r="BF68"/>
      <c r="BG68"/>
      <c r="BH68"/>
      <c r="BI68"/>
    </row>
    <row r="69" spans="1:61" ht="15.75">
      <c r="A69" s="217"/>
      <c r="B69" s="218" t="s">
        <v>37</v>
      </c>
      <c r="C69" s="218" t="s">
        <v>38</v>
      </c>
      <c r="D69" s="218" t="s">
        <v>234</v>
      </c>
      <c r="E69" s="219" t="s">
        <v>235</v>
      </c>
      <c r="F69" s="219" t="s">
        <v>236</v>
      </c>
      <c r="G69" s="217"/>
      <c r="H69" s="217"/>
      <c r="I69" s="219" t="s">
        <v>37</v>
      </c>
      <c r="J69" s="219" t="s">
        <v>38</v>
      </c>
      <c r="K69" s="219" t="s">
        <v>234</v>
      </c>
      <c r="L69" s="219" t="s">
        <v>235</v>
      </c>
      <c r="M69" s="219" t="s">
        <v>236</v>
      </c>
      <c r="BF69"/>
      <c r="BG69"/>
      <c r="BH69"/>
      <c r="BI69"/>
    </row>
    <row r="70" spans="1:61" ht="16.5" thickBot="1">
      <c r="A70" s="353" t="s">
        <v>237</v>
      </c>
      <c r="B70" s="354">
        <v>401812</v>
      </c>
      <c r="C70" s="354">
        <v>341412</v>
      </c>
      <c r="D70" s="354">
        <v>743224</v>
      </c>
      <c r="E70" s="355">
        <v>54.063377931821364</v>
      </c>
      <c r="F70" s="355">
        <v>45.936622068178643</v>
      </c>
      <c r="G70" s="217"/>
      <c r="H70" s="363" t="s">
        <v>237</v>
      </c>
      <c r="I70" s="219">
        <v>87473</v>
      </c>
      <c r="J70" s="219">
        <v>74098</v>
      </c>
      <c r="K70" s="219">
        <v>161571</v>
      </c>
      <c r="L70" s="220">
        <v>54.139047230010341</v>
      </c>
      <c r="M70" s="220">
        <v>45.860952769989666</v>
      </c>
      <c r="BF70"/>
      <c r="BG70"/>
      <c r="BH70"/>
      <c r="BI70"/>
    </row>
    <row r="71" spans="1:61" ht="15.75" thickTop="1">
      <c r="A71" s="356" t="s">
        <v>127</v>
      </c>
      <c r="B71" s="357">
        <v>88127</v>
      </c>
      <c r="C71" s="357">
        <v>57057</v>
      </c>
      <c r="D71" s="354">
        <v>145184</v>
      </c>
      <c r="E71" s="358">
        <v>60.700214899713465</v>
      </c>
      <c r="F71" s="358">
        <v>39.299785100286535</v>
      </c>
      <c r="G71" s="217"/>
      <c r="H71" s="364" t="s">
        <v>127</v>
      </c>
      <c r="I71" s="221">
        <v>18945</v>
      </c>
      <c r="J71" s="221">
        <v>8798</v>
      </c>
      <c r="K71" s="222">
        <v>27743</v>
      </c>
      <c r="L71" s="223">
        <v>68.287495944923052</v>
      </c>
      <c r="M71" s="223">
        <v>31.712504055076955</v>
      </c>
      <c r="BF71"/>
      <c r="BG71"/>
      <c r="BH71"/>
      <c r="BI71"/>
    </row>
    <row r="72" spans="1:61">
      <c r="A72" s="359" t="s">
        <v>129</v>
      </c>
      <c r="B72" s="357">
        <v>84132</v>
      </c>
      <c r="C72" s="357">
        <v>66069</v>
      </c>
      <c r="D72" s="354">
        <v>150201</v>
      </c>
      <c r="E72" s="358">
        <v>56.01294265683984</v>
      </c>
      <c r="F72" s="358">
        <v>43.98705734316016</v>
      </c>
      <c r="G72" s="217"/>
      <c r="H72" s="365" t="s">
        <v>129</v>
      </c>
      <c r="I72" s="221">
        <v>19246</v>
      </c>
      <c r="J72" s="221">
        <v>13380</v>
      </c>
      <c r="K72" s="222">
        <v>32626</v>
      </c>
      <c r="L72" s="223">
        <v>58.98976276589223</v>
      </c>
      <c r="M72" s="223">
        <v>41.010237234107763</v>
      </c>
      <c r="BF72"/>
      <c r="BG72"/>
      <c r="BH72"/>
      <c r="BI72"/>
    </row>
    <row r="73" spans="1:61">
      <c r="A73" s="360" t="s">
        <v>123</v>
      </c>
      <c r="B73" s="357">
        <v>64755</v>
      </c>
      <c r="C73" s="357">
        <v>71208</v>
      </c>
      <c r="D73" s="354">
        <v>135963</v>
      </c>
      <c r="E73" s="358">
        <v>47.626927914211954</v>
      </c>
      <c r="F73" s="358">
        <v>52.373072085788039</v>
      </c>
      <c r="G73" s="217"/>
      <c r="H73" s="366" t="s">
        <v>123</v>
      </c>
      <c r="I73" s="221">
        <v>10297</v>
      </c>
      <c r="J73" s="221">
        <v>15704</v>
      </c>
      <c r="K73" s="222">
        <v>26001</v>
      </c>
      <c r="L73" s="223">
        <v>39.602322987577395</v>
      </c>
      <c r="M73" s="223">
        <v>60.397677012422605</v>
      </c>
      <c r="BF73"/>
      <c r="BG73"/>
      <c r="BH73"/>
      <c r="BI73"/>
    </row>
    <row r="74" spans="1:61">
      <c r="A74" s="360" t="s">
        <v>238</v>
      </c>
      <c r="B74" s="361">
        <v>441</v>
      </c>
      <c r="C74" s="357">
        <v>2563</v>
      </c>
      <c r="D74" s="354">
        <v>3004</v>
      </c>
      <c r="E74" s="358">
        <v>14.680426098535287</v>
      </c>
      <c r="F74" s="358">
        <v>85.319573901464722</v>
      </c>
      <c r="G74" s="217"/>
      <c r="H74" s="366" t="s">
        <v>238</v>
      </c>
      <c r="I74" s="221">
        <v>148</v>
      </c>
      <c r="J74" s="221">
        <v>850</v>
      </c>
      <c r="K74" s="222">
        <v>998</v>
      </c>
      <c r="L74" s="223">
        <v>14.829659318637276</v>
      </c>
      <c r="M74" s="223">
        <v>85.170340681362717</v>
      </c>
      <c r="BF74"/>
      <c r="BG74"/>
      <c r="BH74"/>
      <c r="BI74"/>
    </row>
    <row r="75" spans="1:61">
      <c r="A75" s="362" t="s">
        <v>125</v>
      </c>
      <c r="B75" s="357">
        <v>40805</v>
      </c>
      <c r="C75" s="357">
        <v>26823</v>
      </c>
      <c r="D75" s="354">
        <v>67628</v>
      </c>
      <c r="E75" s="358">
        <v>60.337434198852549</v>
      </c>
      <c r="F75" s="358">
        <v>39.662565801147451</v>
      </c>
      <c r="G75" s="217"/>
      <c r="H75" s="367" t="s">
        <v>125</v>
      </c>
      <c r="I75" s="221">
        <v>10112</v>
      </c>
      <c r="J75" s="221">
        <v>6876</v>
      </c>
      <c r="K75" s="222">
        <v>16988</v>
      </c>
      <c r="L75" s="223">
        <v>59.524370143630797</v>
      </c>
      <c r="M75" s="223">
        <v>40.475629856369203</v>
      </c>
      <c r="BF75"/>
      <c r="BG75"/>
      <c r="BH75"/>
      <c r="BI75"/>
    </row>
    <row r="76" spans="1:61">
      <c r="A76" s="362" t="s">
        <v>239</v>
      </c>
      <c r="B76" s="357">
        <v>10071</v>
      </c>
      <c r="C76" s="357">
        <v>12728</v>
      </c>
      <c r="D76" s="354">
        <v>22799</v>
      </c>
      <c r="E76" s="358">
        <v>44.172990043422956</v>
      </c>
      <c r="F76" s="358">
        <v>55.827009956577044</v>
      </c>
      <c r="G76" s="217"/>
      <c r="H76" s="367" t="s">
        <v>239</v>
      </c>
      <c r="I76" s="221">
        <v>1397</v>
      </c>
      <c r="J76" s="221">
        <v>1913</v>
      </c>
      <c r="K76" s="222">
        <v>3310</v>
      </c>
      <c r="L76" s="223">
        <v>42.205438066465256</v>
      </c>
      <c r="M76" s="223">
        <v>57.794561933534737</v>
      </c>
      <c r="BF76"/>
      <c r="BG76"/>
      <c r="BH76"/>
      <c r="BI76"/>
    </row>
    <row r="77" spans="1:61">
      <c r="A77" s="362" t="s">
        <v>240</v>
      </c>
      <c r="B77" s="357">
        <v>6991</v>
      </c>
      <c r="C77" s="357">
        <v>20060</v>
      </c>
      <c r="D77" s="354">
        <v>27051</v>
      </c>
      <c r="E77" s="358">
        <v>25.843776570182246</v>
      </c>
      <c r="F77" s="358">
        <v>74.156223429817743</v>
      </c>
      <c r="G77" s="217"/>
      <c r="H77" s="367" t="s">
        <v>240</v>
      </c>
      <c r="I77" s="221">
        <v>855</v>
      </c>
      <c r="J77" s="221">
        <v>3326</v>
      </c>
      <c r="K77" s="222">
        <v>4181</v>
      </c>
      <c r="L77" s="223">
        <v>20.449653193016022</v>
      </c>
      <c r="M77" s="223">
        <v>79.550346806983967</v>
      </c>
      <c r="BF77"/>
      <c r="BG77"/>
      <c r="BH77"/>
      <c r="BI77"/>
    </row>
    <row r="78" spans="1:61">
      <c r="A78" s="362" t="s">
        <v>226</v>
      </c>
      <c r="B78" s="357">
        <v>15356</v>
      </c>
      <c r="C78" s="357">
        <v>17744</v>
      </c>
      <c r="D78" s="354">
        <v>33100</v>
      </c>
      <c r="E78" s="358">
        <v>46.392749244712988</v>
      </c>
      <c r="F78" s="358">
        <v>53.607250755287005</v>
      </c>
      <c r="G78" s="217"/>
      <c r="H78" s="367" t="s">
        <v>226</v>
      </c>
      <c r="I78" s="221">
        <v>5169</v>
      </c>
      <c r="J78" s="221">
        <v>7827</v>
      </c>
      <c r="K78" s="222">
        <v>12996</v>
      </c>
      <c r="L78" s="223">
        <v>39.773776546629733</v>
      </c>
      <c r="M78" s="223">
        <v>60.226223453370267</v>
      </c>
      <c r="BF78"/>
      <c r="BG78"/>
      <c r="BH78"/>
      <c r="BI78"/>
    </row>
    <row r="79" spans="1:61">
      <c r="A79" s="362" t="s">
        <v>126</v>
      </c>
      <c r="B79" s="357">
        <v>24470</v>
      </c>
      <c r="C79" s="357">
        <v>24983</v>
      </c>
      <c r="D79" s="354">
        <v>49453</v>
      </c>
      <c r="E79" s="358">
        <v>49.48132570319293</v>
      </c>
      <c r="F79" s="358">
        <v>50.518674296807063</v>
      </c>
      <c r="G79" s="217"/>
      <c r="H79" s="367" t="s">
        <v>126</v>
      </c>
      <c r="I79" s="221">
        <v>4591</v>
      </c>
      <c r="J79" s="221">
        <v>5581</v>
      </c>
      <c r="K79" s="222">
        <v>10172</v>
      </c>
      <c r="L79" s="223">
        <v>45.133700353912701</v>
      </c>
      <c r="M79" s="223">
        <v>54.866299646087299</v>
      </c>
      <c r="BF79"/>
      <c r="BG79"/>
      <c r="BH79"/>
      <c r="BI79"/>
    </row>
    <row r="80" spans="1:61">
      <c r="A80" s="362" t="s">
        <v>241</v>
      </c>
      <c r="B80" s="357">
        <v>12798</v>
      </c>
      <c r="C80" s="357">
        <v>14569</v>
      </c>
      <c r="D80" s="354">
        <v>27367</v>
      </c>
      <c r="E80" s="358">
        <v>46.76435122592904</v>
      </c>
      <c r="F80" s="358">
        <v>53.235648774070967</v>
      </c>
      <c r="G80" s="217"/>
      <c r="H80" s="367" t="s">
        <v>241</v>
      </c>
      <c r="I80" s="221">
        <v>3396</v>
      </c>
      <c r="J80" s="221">
        <v>3970</v>
      </c>
      <c r="K80" s="222">
        <v>7366</v>
      </c>
      <c r="L80" s="223">
        <v>46.103719793646484</v>
      </c>
      <c r="M80" s="223">
        <v>53.896280206353516</v>
      </c>
      <c r="BF80"/>
      <c r="BG80"/>
      <c r="BH80"/>
      <c r="BI80"/>
    </row>
    <row r="81" spans="1:61" ht="25.5">
      <c r="A81" s="362" t="s">
        <v>242</v>
      </c>
      <c r="B81" s="357">
        <v>9018</v>
      </c>
      <c r="C81" s="357">
        <v>2179</v>
      </c>
      <c r="D81" s="354">
        <v>11197</v>
      </c>
      <c r="E81" s="358">
        <v>80.539430204519064</v>
      </c>
      <c r="F81" s="358">
        <v>19.460569795480932</v>
      </c>
      <c r="G81" s="217"/>
      <c r="H81" s="367" t="s">
        <v>242</v>
      </c>
      <c r="I81" s="221">
        <v>8378</v>
      </c>
      <c r="J81" s="221">
        <v>1979</v>
      </c>
      <c r="K81" s="222">
        <v>10357</v>
      </c>
      <c r="L81" s="223">
        <v>80.892150236554983</v>
      </c>
      <c r="M81" s="223">
        <v>19.10784976344501</v>
      </c>
      <c r="BF81"/>
      <c r="BG81"/>
      <c r="BH81"/>
      <c r="BI81"/>
    </row>
    <row r="82" spans="1:61">
      <c r="A82" s="360" t="s">
        <v>50</v>
      </c>
      <c r="B82" s="357">
        <v>2587</v>
      </c>
      <c r="C82" s="357">
        <v>1483</v>
      </c>
      <c r="D82" s="354">
        <v>4070</v>
      </c>
      <c r="E82" s="358">
        <v>63.562653562653558</v>
      </c>
      <c r="F82" s="358">
        <v>36.437346437346434</v>
      </c>
      <c r="G82" s="217"/>
      <c r="H82" s="366" t="s">
        <v>50</v>
      </c>
      <c r="I82" s="221">
        <v>94</v>
      </c>
      <c r="J82" s="221">
        <v>69</v>
      </c>
      <c r="K82" s="222">
        <v>163</v>
      </c>
      <c r="L82" s="223">
        <v>57.668711656441715</v>
      </c>
      <c r="M82" s="223">
        <v>42.331288343558285</v>
      </c>
      <c r="BF82"/>
      <c r="BG82"/>
      <c r="BH82"/>
      <c r="BI82"/>
    </row>
    <row r="83" spans="1:61" ht="25.5">
      <c r="A83" s="360" t="s">
        <v>243</v>
      </c>
      <c r="B83" s="357">
        <v>12382</v>
      </c>
      <c r="C83" s="357">
        <v>3011</v>
      </c>
      <c r="D83" s="354">
        <v>15393</v>
      </c>
      <c r="E83" s="358">
        <v>80.439160657441704</v>
      </c>
      <c r="F83" s="358">
        <v>19.560839342558307</v>
      </c>
      <c r="G83" s="217"/>
      <c r="H83" s="366" t="s">
        <v>243</v>
      </c>
      <c r="I83" s="221">
        <v>2213</v>
      </c>
      <c r="J83" s="221">
        <v>553</v>
      </c>
      <c r="K83" s="222">
        <v>2766</v>
      </c>
      <c r="L83" s="223">
        <v>80.007230657989879</v>
      </c>
      <c r="M83" s="223">
        <v>19.992769342010121</v>
      </c>
    </row>
    <row r="84" spans="1:61">
      <c r="A84" s="360" t="s">
        <v>52</v>
      </c>
      <c r="B84" s="357">
        <v>4468</v>
      </c>
      <c r="C84" s="357">
        <v>7939</v>
      </c>
      <c r="D84" s="354">
        <v>12407</v>
      </c>
      <c r="E84" s="358">
        <v>36.011928749899255</v>
      </c>
      <c r="F84" s="358">
        <v>63.988071250100752</v>
      </c>
      <c r="G84" s="217"/>
      <c r="H84" s="366" t="s">
        <v>52</v>
      </c>
      <c r="I84" s="221">
        <v>1057</v>
      </c>
      <c r="J84" s="221">
        <v>2473</v>
      </c>
      <c r="K84" s="222">
        <v>3530</v>
      </c>
      <c r="L84" s="223">
        <v>29.94334277620397</v>
      </c>
      <c r="M84" s="223">
        <v>70.056657223796037</v>
      </c>
    </row>
    <row r="85" spans="1:61">
      <c r="A85" s="380" t="s">
        <v>244</v>
      </c>
      <c r="B85" s="380"/>
      <c r="C85" s="380"/>
      <c r="D85" s="380"/>
      <c r="E85" s="380"/>
      <c r="F85" s="380"/>
      <c r="G85" s="380"/>
      <c r="H85" s="380"/>
      <c r="I85" s="380"/>
      <c r="J85" s="380"/>
      <c r="K85" s="380"/>
      <c r="L85" s="380"/>
      <c r="M85" s="224"/>
    </row>
  </sheetData>
  <sortState xmlns:xlrd2="http://schemas.microsoft.com/office/spreadsheetml/2017/richdata2" ref="A29:P43">
    <sortCondition ref="A29:A43"/>
  </sortState>
  <mergeCells count="7">
    <mergeCell ref="AK29:AL29"/>
    <mergeCell ref="AM29:AO29"/>
    <mergeCell ref="A85:L85"/>
    <mergeCell ref="A68:F68"/>
    <mergeCell ref="H68:M68"/>
    <mergeCell ref="AG29:AH29"/>
    <mergeCell ref="AI29:AJ29"/>
  </mergeCells>
  <pageMargins left="0.7" right="0.7" top="0.78740157499999996" bottom="0.78740157499999996"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48497-F3B6-479C-9F9C-449732340715}">
  <dimension ref="A1:V45"/>
  <sheetViews>
    <sheetView workbookViewId="0">
      <selection sqref="A1:XFD1"/>
    </sheetView>
  </sheetViews>
  <sheetFormatPr baseColWidth="10" defaultColWidth="11.42578125" defaultRowHeight="12.75"/>
  <cols>
    <col min="1" max="7" width="11.42578125" style="37"/>
    <col min="8" max="8" width="13.5703125" style="37" customWidth="1"/>
    <col min="9" max="16384" width="11.42578125" style="37"/>
  </cols>
  <sheetData>
    <row r="1" spans="1:22" s="327" customFormat="1" ht="23.25">
      <c r="A1" s="117" t="s">
        <v>546</v>
      </c>
      <c r="B1" s="368" t="s">
        <v>547</v>
      </c>
      <c r="C1" s="368"/>
      <c r="D1" s="368"/>
      <c r="E1" s="368"/>
      <c r="F1" s="368"/>
      <c r="G1" s="368"/>
      <c r="H1" s="368"/>
      <c r="I1" s="368"/>
      <c r="J1" s="368"/>
      <c r="K1" s="368"/>
      <c r="L1" s="368"/>
      <c r="M1" s="368"/>
      <c r="S1" s="328"/>
      <c r="T1" s="328"/>
      <c r="U1" s="328"/>
      <c r="V1" s="328"/>
    </row>
    <row r="3" spans="1:22" ht="20.25">
      <c r="A3" s="146" t="s">
        <v>186</v>
      </c>
    </row>
    <row r="4" spans="1:22" ht="15.75">
      <c r="A4" s="188">
        <v>2006</v>
      </c>
      <c r="B4" s="188" t="s">
        <v>50</v>
      </c>
      <c r="C4" s="188" t="s">
        <v>51</v>
      </c>
      <c r="D4" s="188" t="s">
        <v>52</v>
      </c>
      <c r="E4" s="188" t="s">
        <v>53</v>
      </c>
      <c r="F4" s="188" t="s">
        <v>54</v>
      </c>
      <c r="H4" s="188">
        <v>2017</v>
      </c>
      <c r="I4" s="188" t="s">
        <v>50</v>
      </c>
      <c r="J4" s="188" t="s">
        <v>51</v>
      </c>
      <c r="K4" s="188" t="s">
        <v>52</v>
      </c>
      <c r="L4" s="188" t="s">
        <v>53</v>
      </c>
      <c r="M4" s="188" t="s">
        <v>54</v>
      </c>
      <c r="N4" s="188" t="s">
        <v>55</v>
      </c>
    </row>
    <row r="5" spans="1:22" ht="15">
      <c r="A5" s="185" t="s">
        <v>0</v>
      </c>
      <c r="B5" s="75">
        <v>5835</v>
      </c>
      <c r="C5" s="75">
        <v>20798</v>
      </c>
      <c r="D5" s="75">
        <v>13911</v>
      </c>
      <c r="E5" s="75">
        <v>2053</v>
      </c>
      <c r="F5" s="75">
        <v>316</v>
      </c>
      <c r="H5" s="185" t="s">
        <v>0</v>
      </c>
      <c r="I5" s="75">
        <v>5980</v>
      </c>
      <c r="J5" s="75">
        <v>20009</v>
      </c>
      <c r="K5" s="75">
        <v>18124</v>
      </c>
      <c r="L5" s="75">
        <v>2849</v>
      </c>
      <c r="M5" s="75">
        <v>999</v>
      </c>
      <c r="N5" s="75">
        <v>461</v>
      </c>
    </row>
    <row r="6" spans="1:22" ht="15">
      <c r="A6" s="185" t="s">
        <v>1</v>
      </c>
      <c r="B6" s="75">
        <v>1798</v>
      </c>
      <c r="C6" s="75">
        <v>4511</v>
      </c>
      <c r="D6" s="75">
        <v>4246</v>
      </c>
      <c r="E6" s="75">
        <v>1320</v>
      </c>
      <c r="F6" s="75">
        <v>83</v>
      </c>
      <c r="H6" s="185" t="s">
        <v>1</v>
      </c>
      <c r="I6" s="75">
        <v>1780</v>
      </c>
      <c r="J6" s="75">
        <v>4342</v>
      </c>
      <c r="K6" s="75">
        <v>5555</v>
      </c>
      <c r="L6" s="75">
        <v>1004</v>
      </c>
      <c r="M6" s="75">
        <v>203</v>
      </c>
      <c r="N6" s="75">
        <v>0</v>
      </c>
      <c r="P6" s="38"/>
    </row>
    <row r="7" spans="1:22" ht="15">
      <c r="A7" s="185" t="s">
        <v>2</v>
      </c>
      <c r="B7" s="75">
        <v>778</v>
      </c>
      <c r="C7" s="75">
        <v>2648</v>
      </c>
      <c r="D7" s="75">
        <v>2708</v>
      </c>
      <c r="E7" s="75">
        <v>155</v>
      </c>
      <c r="F7" s="75">
        <v>0</v>
      </c>
      <c r="H7" s="185" t="s">
        <v>2</v>
      </c>
      <c r="I7" s="75">
        <v>0</v>
      </c>
      <c r="J7" s="75">
        <v>0</v>
      </c>
      <c r="K7" s="75">
        <v>0</v>
      </c>
      <c r="L7" s="75">
        <v>0</v>
      </c>
      <c r="M7" s="75">
        <v>0</v>
      </c>
      <c r="N7" s="75">
        <v>0</v>
      </c>
    </row>
    <row r="8" spans="1:22" ht="15">
      <c r="A8" s="185" t="s">
        <v>3</v>
      </c>
      <c r="B8" s="75">
        <v>475</v>
      </c>
      <c r="C8" s="75">
        <v>1946</v>
      </c>
      <c r="D8" s="75">
        <v>256</v>
      </c>
      <c r="E8" s="75">
        <v>51</v>
      </c>
      <c r="F8" s="75">
        <v>0</v>
      </c>
      <c r="H8" s="185" t="s">
        <v>3</v>
      </c>
      <c r="I8" s="75">
        <v>628</v>
      </c>
      <c r="J8" s="75">
        <v>2846</v>
      </c>
      <c r="K8" s="75">
        <v>164</v>
      </c>
      <c r="L8" s="75">
        <v>53</v>
      </c>
      <c r="M8" s="75">
        <v>102</v>
      </c>
      <c r="N8" s="75">
        <v>0</v>
      </c>
    </row>
    <row r="9" spans="1:22" ht="15">
      <c r="A9" s="185" t="s">
        <v>4</v>
      </c>
      <c r="B9" s="75">
        <v>91</v>
      </c>
      <c r="C9" s="75">
        <v>709</v>
      </c>
      <c r="D9" s="75">
        <v>174</v>
      </c>
      <c r="E9" s="75">
        <v>0</v>
      </c>
      <c r="F9" s="75">
        <v>2</v>
      </c>
      <c r="H9" s="185" t="s">
        <v>4</v>
      </c>
      <c r="I9" s="75">
        <v>129</v>
      </c>
      <c r="J9" s="75">
        <v>794</v>
      </c>
      <c r="K9" s="75">
        <v>207</v>
      </c>
      <c r="L9" s="75">
        <v>68</v>
      </c>
      <c r="M9" s="75">
        <v>0</v>
      </c>
      <c r="N9" s="75">
        <v>0</v>
      </c>
    </row>
    <row r="10" spans="1:22" ht="15">
      <c r="A10" s="185" t="s">
        <v>5</v>
      </c>
      <c r="B10" s="75">
        <v>80</v>
      </c>
      <c r="C10" s="75">
        <v>235</v>
      </c>
      <c r="D10" s="75">
        <v>203</v>
      </c>
      <c r="E10" s="75">
        <v>35</v>
      </c>
      <c r="F10" s="75">
        <v>0</v>
      </c>
      <c r="H10" s="185" t="s">
        <v>5</v>
      </c>
      <c r="I10" s="75">
        <v>52</v>
      </c>
      <c r="J10" s="75">
        <v>171</v>
      </c>
      <c r="K10" s="75">
        <v>277</v>
      </c>
      <c r="L10" s="75">
        <v>107</v>
      </c>
      <c r="M10" s="75">
        <v>0</v>
      </c>
      <c r="N10" s="75">
        <v>0</v>
      </c>
    </row>
    <row r="11" spans="1:22" ht="15">
      <c r="A11" s="185" t="s">
        <v>6</v>
      </c>
      <c r="B11" s="75">
        <v>99</v>
      </c>
      <c r="C11" s="75">
        <v>818</v>
      </c>
      <c r="D11" s="75">
        <v>117</v>
      </c>
      <c r="E11" s="75">
        <v>31</v>
      </c>
      <c r="F11" s="75">
        <v>60</v>
      </c>
      <c r="H11" s="185" t="s">
        <v>6</v>
      </c>
      <c r="I11" s="75">
        <v>260</v>
      </c>
      <c r="J11" s="75">
        <v>1053</v>
      </c>
      <c r="K11" s="75">
        <v>1318</v>
      </c>
      <c r="L11" s="75">
        <v>186</v>
      </c>
      <c r="M11" s="75">
        <v>216</v>
      </c>
      <c r="N11" s="75">
        <v>23</v>
      </c>
    </row>
    <row r="12" spans="1:22" ht="15">
      <c r="A12" s="185" t="s">
        <v>7</v>
      </c>
      <c r="B12" s="75">
        <v>533</v>
      </c>
      <c r="C12" s="75">
        <v>1379</v>
      </c>
      <c r="D12" s="75">
        <v>1133</v>
      </c>
      <c r="E12" s="75">
        <v>196</v>
      </c>
      <c r="F12" s="75">
        <v>0</v>
      </c>
      <c r="H12" s="185" t="s">
        <v>7</v>
      </c>
      <c r="I12" s="75">
        <v>685</v>
      </c>
      <c r="J12" s="75">
        <v>1802</v>
      </c>
      <c r="K12" s="75">
        <v>2080</v>
      </c>
      <c r="L12" s="75">
        <v>204</v>
      </c>
      <c r="M12" s="75">
        <v>0</v>
      </c>
      <c r="N12" s="75">
        <v>15</v>
      </c>
    </row>
    <row r="13" spans="1:22" ht="15">
      <c r="A13" s="185" t="s">
        <v>8</v>
      </c>
      <c r="B13" s="75">
        <v>24</v>
      </c>
      <c r="C13" s="75">
        <v>405</v>
      </c>
      <c r="D13" s="75">
        <v>276</v>
      </c>
      <c r="E13" s="75">
        <v>0</v>
      </c>
      <c r="F13" s="75">
        <v>0</v>
      </c>
      <c r="H13" s="185" t="s">
        <v>8</v>
      </c>
      <c r="I13" s="75">
        <v>185</v>
      </c>
      <c r="J13" s="75">
        <v>304</v>
      </c>
      <c r="K13" s="75">
        <v>507</v>
      </c>
      <c r="L13" s="75">
        <v>107</v>
      </c>
      <c r="M13" s="75">
        <v>86</v>
      </c>
      <c r="N13" s="75">
        <v>66</v>
      </c>
    </row>
    <row r="14" spans="1:22" ht="15">
      <c r="A14" s="185" t="s">
        <v>9</v>
      </c>
      <c r="B14" s="75">
        <v>791</v>
      </c>
      <c r="C14" s="75">
        <v>2660</v>
      </c>
      <c r="D14" s="75">
        <v>595</v>
      </c>
      <c r="E14" s="75">
        <v>86</v>
      </c>
      <c r="F14" s="75">
        <v>0</v>
      </c>
      <c r="H14" s="185" t="s">
        <v>9</v>
      </c>
      <c r="I14" s="75">
        <v>1091</v>
      </c>
      <c r="J14" s="75">
        <v>3835</v>
      </c>
      <c r="K14" s="75">
        <v>1320</v>
      </c>
      <c r="L14" s="75">
        <v>806</v>
      </c>
      <c r="M14" s="75">
        <v>123</v>
      </c>
      <c r="N14" s="75">
        <v>0</v>
      </c>
    </row>
    <row r="15" spans="1:22" ht="15">
      <c r="A15" s="185" t="s">
        <v>10</v>
      </c>
      <c r="B15" s="75">
        <v>162</v>
      </c>
      <c r="C15" s="75">
        <v>3037</v>
      </c>
      <c r="D15" s="75">
        <v>2149</v>
      </c>
      <c r="E15" s="75">
        <v>110</v>
      </c>
      <c r="F15" s="75">
        <v>155</v>
      </c>
      <c r="H15" s="185" t="s">
        <v>10</v>
      </c>
      <c r="I15" s="75">
        <v>213</v>
      </c>
      <c r="J15" s="75">
        <v>2863</v>
      </c>
      <c r="K15" s="75">
        <v>3566</v>
      </c>
      <c r="L15" s="75">
        <v>187</v>
      </c>
      <c r="M15" s="75">
        <v>265</v>
      </c>
      <c r="N15" s="75">
        <v>318</v>
      </c>
    </row>
    <row r="16" spans="1:22" ht="15">
      <c r="A16" s="185" t="s">
        <v>11</v>
      </c>
      <c r="B16" s="75">
        <v>339</v>
      </c>
      <c r="C16" s="75">
        <v>691</v>
      </c>
      <c r="D16" s="75">
        <v>529</v>
      </c>
      <c r="E16" s="75">
        <v>12</v>
      </c>
      <c r="F16" s="75">
        <v>0</v>
      </c>
      <c r="H16" s="185" t="s">
        <v>11</v>
      </c>
      <c r="I16" s="75">
        <v>372</v>
      </c>
      <c r="J16" s="75">
        <v>661</v>
      </c>
      <c r="K16" s="75">
        <v>1216</v>
      </c>
      <c r="L16" s="75">
        <v>42</v>
      </c>
      <c r="M16" s="75">
        <v>4</v>
      </c>
      <c r="N16" s="75">
        <v>0</v>
      </c>
    </row>
    <row r="17" spans="1:14" ht="15">
      <c r="A17" s="185" t="s">
        <v>12</v>
      </c>
      <c r="B17" s="75">
        <v>69</v>
      </c>
      <c r="C17" s="75">
        <v>272</v>
      </c>
      <c r="D17" s="75">
        <v>316</v>
      </c>
      <c r="E17" s="75">
        <v>0</v>
      </c>
      <c r="F17" s="75">
        <v>0</v>
      </c>
      <c r="H17" s="185" t="s">
        <v>12</v>
      </c>
      <c r="I17" s="75">
        <v>0</v>
      </c>
      <c r="J17" s="75">
        <v>0</v>
      </c>
      <c r="K17" s="75">
        <v>0</v>
      </c>
      <c r="L17" s="75">
        <v>0</v>
      </c>
      <c r="M17" s="75">
        <v>0</v>
      </c>
      <c r="N17" s="75">
        <v>1</v>
      </c>
    </row>
    <row r="18" spans="1:14" ht="15">
      <c r="A18" s="185" t="s">
        <v>13</v>
      </c>
      <c r="B18" s="75">
        <v>245</v>
      </c>
      <c r="C18" s="75">
        <v>487</v>
      </c>
      <c r="D18" s="75">
        <v>285</v>
      </c>
      <c r="E18" s="75">
        <v>28</v>
      </c>
      <c r="F18" s="75">
        <v>0</v>
      </c>
      <c r="H18" s="185" t="s">
        <v>13</v>
      </c>
      <c r="I18" s="75">
        <v>169</v>
      </c>
      <c r="J18" s="75">
        <v>528</v>
      </c>
      <c r="K18" s="75">
        <v>295</v>
      </c>
      <c r="L18" s="75">
        <v>63</v>
      </c>
      <c r="M18" s="75">
        <v>0</v>
      </c>
      <c r="N18" s="75">
        <v>28</v>
      </c>
    </row>
    <row r="19" spans="1:14" ht="15">
      <c r="A19" s="185" t="s">
        <v>14</v>
      </c>
      <c r="B19" s="75">
        <v>140</v>
      </c>
      <c r="C19" s="75">
        <v>78</v>
      </c>
      <c r="D19" s="75">
        <v>180</v>
      </c>
      <c r="E19" s="75">
        <v>0</v>
      </c>
      <c r="F19" s="75">
        <v>0</v>
      </c>
      <c r="H19" s="185" t="s">
        <v>14</v>
      </c>
      <c r="I19" s="75">
        <v>92</v>
      </c>
      <c r="J19" s="75">
        <v>93</v>
      </c>
      <c r="K19" s="75">
        <v>142</v>
      </c>
      <c r="L19" s="75">
        <v>0</v>
      </c>
      <c r="M19" s="75">
        <v>0</v>
      </c>
      <c r="N19" s="75">
        <v>0</v>
      </c>
    </row>
    <row r="20" spans="1:14" ht="15">
      <c r="A20" s="185" t="s">
        <v>15</v>
      </c>
      <c r="B20" s="75">
        <v>176</v>
      </c>
      <c r="C20" s="75">
        <v>792</v>
      </c>
      <c r="D20" s="75">
        <v>622</v>
      </c>
      <c r="E20" s="75">
        <v>29</v>
      </c>
      <c r="F20" s="75">
        <v>16</v>
      </c>
      <c r="H20" s="185" t="s">
        <v>15</v>
      </c>
      <c r="I20" s="75">
        <v>292</v>
      </c>
      <c r="J20" s="75">
        <v>633</v>
      </c>
      <c r="K20" s="75">
        <v>1398</v>
      </c>
      <c r="L20" s="75">
        <v>0</v>
      </c>
      <c r="M20" s="75">
        <v>0</v>
      </c>
      <c r="N20" s="75">
        <v>10</v>
      </c>
    </row>
    <row r="21" spans="1:14" ht="15">
      <c r="A21" s="185" t="s">
        <v>16</v>
      </c>
      <c r="B21" s="75">
        <v>35</v>
      </c>
      <c r="C21" s="75">
        <v>130</v>
      </c>
      <c r="D21" s="75">
        <v>122</v>
      </c>
      <c r="E21" s="75">
        <v>0</v>
      </c>
      <c r="F21" s="75">
        <v>0</v>
      </c>
      <c r="H21" s="185" t="s">
        <v>16</v>
      </c>
      <c r="I21" s="75">
        <v>32</v>
      </c>
      <c r="J21" s="75">
        <v>84</v>
      </c>
      <c r="K21" s="75">
        <v>79</v>
      </c>
      <c r="L21" s="75">
        <v>22</v>
      </c>
      <c r="M21" s="75">
        <v>0</v>
      </c>
      <c r="N21" s="75">
        <v>0</v>
      </c>
    </row>
    <row r="22" spans="1:14">
      <c r="H22" s="88" t="s">
        <v>121</v>
      </c>
      <c r="I22" s="87">
        <f>I5/B5*100</f>
        <v>102.48500428449015</v>
      </c>
      <c r="J22" s="87">
        <f>J5/C5*100</f>
        <v>96.206365996730455</v>
      </c>
      <c r="K22" s="87">
        <f>K5/D5*100</f>
        <v>130.28538566601969</v>
      </c>
      <c r="L22" s="87">
        <f>L5/E5*100</f>
        <v>138.77252800779348</v>
      </c>
      <c r="M22" s="87">
        <f>M5/F5*100</f>
        <v>316.13924050632909</v>
      </c>
      <c r="N22" s="75"/>
    </row>
    <row r="24" spans="1:14" ht="15">
      <c r="A24" s="73" t="s">
        <v>120</v>
      </c>
      <c r="B24"/>
      <c r="C24"/>
      <c r="D24"/>
      <c r="E24"/>
      <c r="F24"/>
      <c r="G24"/>
      <c r="H24"/>
      <c r="I24"/>
      <c r="J24"/>
      <c r="K24"/>
      <c r="L24"/>
      <c r="M24"/>
      <c r="N24"/>
    </row>
    <row r="26" spans="1:14" s="295" customFormat="1" ht="15.75">
      <c r="A26" s="295" t="s">
        <v>187</v>
      </c>
    </row>
    <row r="27" spans="1:14">
      <c r="A27" s="76"/>
      <c r="B27" s="78" t="s">
        <v>50</v>
      </c>
      <c r="C27" s="78" t="s">
        <v>51</v>
      </c>
      <c r="D27" s="147" t="s">
        <v>52</v>
      </c>
      <c r="E27" s="147" t="s">
        <v>53</v>
      </c>
      <c r="F27" s="147" t="s">
        <v>54</v>
      </c>
    </row>
    <row r="28" spans="1:14" ht="14.25">
      <c r="A28" s="77">
        <v>2006</v>
      </c>
      <c r="B28" s="75">
        <v>5835</v>
      </c>
      <c r="C28" s="75">
        <v>20798</v>
      </c>
      <c r="D28" s="75">
        <v>13911</v>
      </c>
      <c r="E28" s="75">
        <v>2053</v>
      </c>
      <c r="F28" s="75">
        <v>316</v>
      </c>
    </row>
    <row r="29" spans="1:14">
      <c r="A29" s="76">
        <v>2017</v>
      </c>
      <c r="B29" s="75">
        <v>5980</v>
      </c>
      <c r="C29" s="75">
        <v>20009</v>
      </c>
      <c r="D29" s="75">
        <v>18124</v>
      </c>
      <c r="E29" s="75">
        <v>2849</v>
      </c>
      <c r="F29" s="75">
        <v>999</v>
      </c>
    </row>
    <row r="30" spans="1:14">
      <c r="B30" s="153">
        <f>(100/B28*B29)</f>
        <v>102.48500428449015</v>
      </c>
      <c r="C30" s="153">
        <f t="shared" ref="C30:F30" si="0">(100/C28*C29)</f>
        <v>96.206365996730455</v>
      </c>
      <c r="D30" s="153">
        <f t="shared" si="0"/>
        <v>130.28538566601969</v>
      </c>
      <c r="E30" s="153">
        <f t="shared" si="0"/>
        <v>138.77252800779348</v>
      </c>
      <c r="F30" s="153">
        <f t="shared" si="0"/>
        <v>316.13924050632914</v>
      </c>
    </row>
    <row r="31" spans="1:14">
      <c r="A31" s="294" t="s">
        <v>192</v>
      </c>
      <c r="B31" s="154" t="s">
        <v>193</v>
      </c>
      <c r="C31" s="154" t="s">
        <v>194</v>
      </c>
      <c r="D31" s="154" t="s">
        <v>195</v>
      </c>
      <c r="E31" s="154" t="s">
        <v>196</v>
      </c>
      <c r="F31" s="154" t="s">
        <v>197</v>
      </c>
    </row>
    <row r="42" spans="8:14" ht="15">
      <c r="H42"/>
      <c r="I42"/>
      <c r="J42"/>
      <c r="K42"/>
      <c r="L42"/>
      <c r="M42"/>
      <c r="N42"/>
    </row>
    <row r="45" spans="8:14">
      <c r="H45" s="74" t="s">
        <v>117</v>
      </c>
    </row>
  </sheetData>
  <pageMargins left="0.7" right="0.7" top="0.78740157499999996" bottom="0.78740157499999996"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5046E-0D92-4148-B232-E5E6CC9BBB59}">
  <dimension ref="A1:AA69"/>
  <sheetViews>
    <sheetView workbookViewId="0">
      <selection activeCell="A2" sqref="A2"/>
    </sheetView>
  </sheetViews>
  <sheetFormatPr baseColWidth="10" defaultRowHeight="15"/>
  <cols>
    <col min="1" max="1" width="21.85546875" customWidth="1"/>
  </cols>
  <sheetData>
    <row r="1" spans="1:17" s="370" customFormat="1" ht="26.25">
      <c r="A1" s="369" t="s">
        <v>548</v>
      </c>
    </row>
    <row r="3" spans="1:17">
      <c r="B3" s="26" t="s">
        <v>1</v>
      </c>
      <c r="C3" s="26" t="s">
        <v>2</v>
      </c>
      <c r="D3" s="26" t="s">
        <v>3</v>
      </c>
      <c r="E3" s="26" t="s">
        <v>4</v>
      </c>
      <c r="F3" s="26" t="s">
        <v>5</v>
      </c>
      <c r="G3" s="26" t="s">
        <v>6</v>
      </c>
      <c r="H3" s="26" t="s">
        <v>7</v>
      </c>
      <c r="I3" s="26" t="s">
        <v>8</v>
      </c>
      <c r="J3" s="26" t="s">
        <v>9</v>
      </c>
      <c r="K3" s="26" t="s">
        <v>10</v>
      </c>
      <c r="L3" s="26" t="s">
        <v>11</v>
      </c>
      <c r="M3" s="26" t="s">
        <v>12</v>
      </c>
      <c r="N3" s="26" t="s">
        <v>13</v>
      </c>
      <c r="O3" s="26" t="s">
        <v>14</v>
      </c>
      <c r="P3" s="26" t="s">
        <v>15</v>
      </c>
      <c r="Q3" s="26" t="s">
        <v>16</v>
      </c>
    </row>
    <row r="4" spans="1:17">
      <c r="A4" t="s">
        <v>524</v>
      </c>
      <c r="B4" s="54">
        <v>51152</v>
      </c>
      <c r="C4" s="54">
        <v>43067</v>
      </c>
      <c r="D4" s="54">
        <v>13013</v>
      </c>
      <c r="E4" s="54">
        <v>9803</v>
      </c>
      <c r="F4" s="54">
        <v>2722</v>
      </c>
      <c r="G4" s="54">
        <v>9479</v>
      </c>
      <c r="H4" s="54">
        <v>23108</v>
      </c>
      <c r="I4" s="54">
        <v>5420</v>
      </c>
      <c r="J4" s="54">
        <v>33900</v>
      </c>
      <c r="K4" s="54">
        <v>84465</v>
      </c>
      <c r="L4" s="54">
        <v>17591</v>
      </c>
      <c r="M4" s="54">
        <v>3336</v>
      </c>
      <c r="N4" s="54">
        <v>13069</v>
      </c>
      <c r="O4" s="54">
        <v>5981</v>
      </c>
      <c r="P4" s="54">
        <v>14044</v>
      </c>
      <c r="Q4" s="54">
        <v>6962</v>
      </c>
    </row>
    <row r="5" spans="1:17">
      <c r="A5" t="s">
        <v>526</v>
      </c>
      <c r="B5" s="54">
        <v>49339</v>
      </c>
      <c r="C5" s="54">
        <v>41392</v>
      </c>
      <c r="D5" s="54">
        <v>12417</v>
      </c>
      <c r="E5" s="54">
        <v>9332</v>
      </c>
      <c r="F5" s="54">
        <v>2583</v>
      </c>
      <c r="G5" s="54">
        <v>9015</v>
      </c>
      <c r="H5" s="54">
        <v>22232</v>
      </c>
      <c r="I5" s="54">
        <v>5024</v>
      </c>
      <c r="J5" s="54">
        <v>32041</v>
      </c>
      <c r="K5" s="54">
        <v>81162</v>
      </c>
      <c r="L5" s="54">
        <v>17001</v>
      </c>
      <c r="M5" s="54">
        <v>3211</v>
      </c>
      <c r="N5" s="54">
        <v>12660</v>
      </c>
      <c r="O5" s="54">
        <v>5675</v>
      </c>
      <c r="P5" s="54">
        <v>13296</v>
      </c>
      <c r="Q5" s="54">
        <v>6799</v>
      </c>
    </row>
    <row r="6" spans="1:17">
      <c r="A6" t="s">
        <v>527</v>
      </c>
      <c r="B6" s="54">
        <v>1813</v>
      </c>
      <c r="C6" s="54">
        <v>1675</v>
      </c>
      <c r="D6" s="26">
        <v>596</v>
      </c>
      <c r="E6" s="26">
        <v>471</v>
      </c>
      <c r="F6" s="26">
        <v>139</v>
      </c>
      <c r="G6" s="26">
        <v>464</v>
      </c>
      <c r="H6" s="26">
        <v>876</v>
      </c>
      <c r="I6" s="26">
        <v>396</v>
      </c>
      <c r="J6" s="54">
        <v>1859</v>
      </c>
      <c r="K6" s="54">
        <v>3303</v>
      </c>
      <c r="L6" s="26">
        <v>590</v>
      </c>
      <c r="M6" s="26">
        <v>125</v>
      </c>
      <c r="N6" s="26">
        <v>409</v>
      </c>
      <c r="O6" s="26">
        <v>306</v>
      </c>
      <c r="P6" s="26">
        <v>748</v>
      </c>
      <c r="Q6" s="26">
        <v>163</v>
      </c>
    </row>
    <row r="7" spans="1:17">
      <c r="A7" t="s">
        <v>528</v>
      </c>
      <c r="B7" s="26">
        <v>3.5</v>
      </c>
      <c r="C7" s="26">
        <v>3.9</v>
      </c>
      <c r="D7" s="26">
        <v>4.5999999999999996</v>
      </c>
      <c r="E7" s="26">
        <v>4.8</v>
      </c>
      <c r="F7" s="26">
        <v>5.0999999999999996</v>
      </c>
      <c r="G7" s="26">
        <v>4.9000000000000004</v>
      </c>
      <c r="H7" s="26">
        <v>3.8</v>
      </c>
      <c r="I7" s="26">
        <v>7.3</v>
      </c>
      <c r="J7" s="26">
        <v>5.5</v>
      </c>
      <c r="K7" s="26">
        <v>3.9</v>
      </c>
      <c r="L7" s="26">
        <v>3.4</v>
      </c>
      <c r="M7" s="26">
        <v>3.7</v>
      </c>
      <c r="N7" s="26">
        <v>3.1</v>
      </c>
      <c r="O7" s="26">
        <v>5.0999999999999996</v>
      </c>
      <c r="P7" s="26">
        <v>5.3</v>
      </c>
      <c r="Q7" s="26">
        <v>2.2999999999999998</v>
      </c>
    </row>
    <row r="8" spans="1:17">
      <c r="A8" t="s">
        <v>525</v>
      </c>
      <c r="B8" s="26">
        <v>2.44</v>
      </c>
      <c r="C8" s="26">
        <v>2.3199999999999998</v>
      </c>
      <c r="D8" s="26">
        <v>2.38</v>
      </c>
      <c r="E8" s="26">
        <v>2.27</v>
      </c>
      <c r="F8" s="26">
        <v>2.4</v>
      </c>
      <c r="G8" s="26">
        <v>2.42</v>
      </c>
      <c r="H8" s="26">
        <v>2.37</v>
      </c>
      <c r="I8" s="26">
        <v>2.34</v>
      </c>
      <c r="J8" s="26">
        <v>2.56</v>
      </c>
      <c r="K8" s="26">
        <v>2.44</v>
      </c>
      <c r="L8" s="26">
        <v>2.4900000000000002</v>
      </c>
      <c r="M8" s="26">
        <v>2.37</v>
      </c>
      <c r="N8" s="26">
        <v>2.2400000000000002</v>
      </c>
      <c r="O8" s="26">
        <v>2.3199999999999998</v>
      </c>
      <c r="P8" s="26">
        <v>2.5499999999999998</v>
      </c>
      <c r="Q8" s="26">
        <v>2.1800000000000002</v>
      </c>
    </row>
    <row r="17" spans="10:27" ht="15.75">
      <c r="J17" s="3"/>
      <c r="K17" s="329" t="s">
        <v>9</v>
      </c>
      <c r="L17" s="139" t="s">
        <v>15</v>
      </c>
      <c r="M17" s="139" t="s">
        <v>11</v>
      </c>
      <c r="N17" s="139" t="s">
        <v>10</v>
      </c>
      <c r="O17" s="139" t="s">
        <v>1</v>
      </c>
      <c r="P17" s="139" t="s">
        <v>3</v>
      </c>
      <c r="Q17" s="139" t="s">
        <v>6</v>
      </c>
      <c r="R17" s="139" t="s">
        <v>5</v>
      </c>
      <c r="S17" s="139" t="s">
        <v>7</v>
      </c>
      <c r="T17" s="139" t="s">
        <v>12</v>
      </c>
      <c r="U17" s="139" t="s">
        <v>8</v>
      </c>
      <c r="V17" s="139" t="s">
        <v>14</v>
      </c>
      <c r="W17" s="139" t="s">
        <v>2</v>
      </c>
      <c r="X17" s="139" t="s">
        <v>4</v>
      </c>
      <c r="Y17" s="139" t="s">
        <v>13</v>
      </c>
      <c r="Z17" s="139" t="s">
        <v>16</v>
      </c>
    </row>
    <row r="18" spans="10:27" ht="15.75">
      <c r="J18" s="7">
        <v>2023</v>
      </c>
      <c r="K18" s="179"/>
      <c r="L18" s="179"/>
      <c r="M18" s="179"/>
      <c r="N18" s="179"/>
      <c r="O18" s="179"/>
      <c r="P18" s="179"/>
      <c r="Q18" s="179"/>
      <c r="R18" s="179"/>
      <c r="S18" s="179"/>
      <c r="T18" s="179"/>
      <c r="U18" s="179"/>
      <c r="V18" s="179"/>
      <c r="W18" s="179"/>
      <c r="X18" s="179"/>
      <c r="Y18" s="179"/>
      <c r="Z18" s="180"/>
    </row>
    <row r="19" spans="10:27" ht="15.75">
      <c r="J19" s="7">
        <v>2022</v>
      </c>
      <c r="K19" s="179"/>
      <c r="L19" s="179"/>
      <c r="M19" s="179"/>
      <c r="N19" s="179"/>
      <c r="O19" s="179"/>
      <c r="P19" s="179"/>
      <c r="Q19" s="179"/>
      <c r="R19" s="179"/>
      <c r="S19" s="179"/>
      <c r="T19" s="179"/>
      <c r="U19" s="179"/>
      <c r="V19" s="179"/>
      <c r="W19" s="179"/>
      <c r="X19" s="179"/>
      <c r="Y19" s="179"/>
      <c r="Z19" s="180"/>
    </row>
    <row r="20" spans="10:27" ht="15.75">
      <c r="J20" s="7">
        <v>2021</v>
      </c>
      <c r="K20" s="179"/>
      <c r="L20" s="179"/>
      <c r="M20" s="179"/>
      <c r="N20" s="179"/>
      <c r="O20" s="179"/>
      <c r="P20" s="179"/>
      <c r="Q20" s="179"/>
      <c r="R20" s="179"/>
      <c r="S20" s="179"/>
      <c r="T20" s="179"/>
      <c r="U20" s="179"/>
      <c r="V20" s="179"/>
      <c r="W20" s="179"/>
      <c r="X20" s="179"/>
      <c r="Y20" s="179"/>
      <c r="Z20" s="180"/>
    </row>
    <row r="21" spans="10:27" ht="15.75">
      <c r="J21" s="7">
        <v>2020</v>
      </c>
      <c r="K21" s="179"/>
      <c r="L21" s="179"/>
      <c r="M21" s="179"/>
      <c r="N21" s="179"/>
      <c r="O21" s="179"/>
      <c r="P21" s="179"/>
      <c r="Q21" s="179"/>
      <c r="R21" s="179"/>
      <c r="S21" s="179"/>
      <c r="T21" s="179"/>
      <c r="U21" s="179"/>
      <c r="V21" s="179"/>
      <c r="W21" s="179"/>
      <c r="X21" s="179"/>
      <c r="Y21" s="179"/>
      <c r="Z21" s="180"/>
    </row>
    <row r="22" spans="10:27" ht="15.75">
      <c r="J22" s="7">
        <v>2019</v>
      </c>
      <c r="K22" s="179">
        <v>2.56</v>
      </c>
      <c r="L22" s="179">
        <v>2.5499999999999998</v>
      </c>
      <c r="M22" s="179">
        <v>2.4900000000000002</v>
      </c>
      <c r="N22" s="179">
        <v>2.44</v>
      </c>
      <c r="O22" s="179">
        <v>2.44</v>
      </c>
      <c r="P22" s="179">
        <v>2.38</v>
      </c>
      <c r="Q22" s="179">
        <v>2.42</v>
      </c>
      <c r="R22" s="179">
        <v>2.4</v>
      </c>
      <c r="S22" s="179">
        <v>2.37</v>
      </c>
      <c r="T22" s="179">
        <v>2.37</v>
      </c>
      <c r="U22" s="179">
        <v>2.34</v>
      </c>
      <c r="V22" s="179">
        <v>2.3199999999999998</v>
      </c>
      <c r="W22" s="179">
        <v>2.3199999999999998</v>
      </c>
      <c r="X22" s="179">
        <v>2.27</v>
      </c>
      <c r="Y22" s="179">
        <v>2.2400000000000002</v>
      </c>
      <c r="Z22" s="180">
        <v>2.1800000000000002</v>
      </c>
      <c r="AA22">
        <f>AVERAGE(K22:Z22)</f>
        <v>2.3806250000000002</v>
      </c>
    </row>
    <row r="23" spans="10:27" ht="15.75">
      <c r="J23" s="7">
        <v>2018</v>
      </c>
      <c r="K23" s="133">
        <v>2.5700389468764602</v>
      </c>
      <c r="L23" s="134">
        <v>2.5548377101247186</v>
      </c>
      <c r="M23" s="134">
        <v>2.4794935251798558</v>
      </c>
      <c r="N23" s="134">
        <v>2.4530431414322371</v>
      </c>
      <c r="O23" s="134">
        <v>2.4359411418958632</v>
      </c>
      <c r="P23" s="134">
        <v>2.4238046241375137</v>
      </c>
      <c r="Q23" s="134">
        <v>2.4105988283792583</v>
      </c>
      <c r="R23" s="134">
        <v>2.4097443497591704</v>
      </c>
      <c r="S23" s="134">
        <v>2.393775175449524</v>
      </c>
      <c r="T23" s="134">
        <v>2.3780356637418625</v>
      </c>
      <c r="U23" s="134">
        <v>2.3289871721233011</v>
      </c>
      <c r="V23" s="134">
        <v>2.322276559865093</v>
      </c>
      <c r="W23" s="134">
        <v>2.3081672223404506</v>
      </c>
      <c r="X23" s="134">
        <v>2.2895921093188125</v>
      </c>
      <c r="Y23" s="134">
        <v>2.2524618273862993</v>
      </c>
      <c r="Z23" s="135">
        <v>2.1616669196902989</v>
      </c>
    </row>
    <row r="24" spans="10:27" ht="15.75">
      <c r="J24" s="7">
        <v>2017</v>
      </c>
      <c r="K24" s="136">
        <v>2.5677451909844335</v>
      </c>
      <c r="L24" s="136">
        <v>2.56214576343779</v>
      </c>
      <c r="M24" s="136">
        <v>2.4850531234355007</v>
      </c>
      <c r="N24" s="136">
        <v>2.4545395049976193</v>
      </c>
      <c r="O24" s="136">
        <v>2.4230568295114656</v>
      </c>
      <c r="P24" s="136">
        <v>2.4079416159062177</v>
      </c>
      <c r="Q24" s="136">
        <v>2.4278058210718503</v>
      </c>
      <c r="R24" s="136">
        <v>2.4682986967241987</v>
      </c>
      <c r="S24" s="136">
        <v>2.4060553916748608</v>
      </c>
      <c r="T24" s="136">
        <v>2.3711271676300574</v>
      </c>
      <c r="U24" s="136">
        <v>2.3203273388563348</v>
      </c>
      <c r="V24" s="136">
        <v>2.3080301129234626</v>
      </c>
      <c r="W24" s="136">
        <v>2.3116492086198144</v>
      </c>
      <c r="X24" s="136">
        <v>2.2745762711864415</v>
      </c>
      <c r="Y24" s="136">
        <v>2.2769789983844917</v>
      </c>
      <c r="Z24" s="136">
        <v>2.1770127118644065</v>
      </c>
    </row>
    <row r="25" spans="10:27" ht="15.75">
      <c r="J25" s="7">
        <v>2016</v>
      </c>
      <c r="K25" s="136">
        <v>2.5761377576972562</v>
      </c>
      <c r="L25" s="136">
        <v>2.504083790724609</v>
      </c>
      <c r="M25" s="136">
        <v>2.5013200431034481</v>
      </c>
      <c r="N25" s="136">
        <v>2.4611144927702679</v>
      </c>
      <c r="O25" s="136">
        <v>2.4307811004551048</v>
      </c>
      <c r="P25" s="136">
        <v>2.3919359728369614</v>
      </c>
      <c r="Q25" s="136">
        <v>2.4395167895167895</v>
      </c>
      <c r="R25" s="136">
        <v>2.4392288081580626</v>
      </c>
      <c r="S25" s="136">
        <v>2.4060553916748608</v>
      </c>
      <c r="T25" s="136">
        <v>2.3950630533941513</v>
      </c>
      <c r="U25" s="136">
        <v>2.3141469338190648</v>
      </c>
      <c r="V25" s="136">
        <v>2.3911387836130666</v>
      </c>
      <c r="W25" s="136">
        <v>2.3163054476997287</v>
      </c>
      <c r="X25" s="136">
        <v>2.2787367686402238</v>
      </c>
      <c r="Y25" s="136">
        <v>2.3179018789144048</v>
      </c>
      <c r="Z25" s="136">
        <v>2.1751567632128994</v>
      </c>
    </row>
    <row r="26" spans="10:27" ht="15.75">
      <c r="J26" s="7">
        <v>2015</v>
      </c>
      <c r="K26" s="136">
        <v>2.5885371631625702</v>
      </c>
      <c r="L26" s="136">
        <v>2.5174966669280838</v>
      </c>
      <c r="M26" s="136">
        <v>2.5184159349401845</v>
      </c>
      <c r="N26" s="136">
        <v>2.4744959292158382</v>
      </c>
      <c r="O26" s="136">
        <v>2.4360893133206787</v>
      </c>
      <c r="P26" s="136">
        <v>2.3886495338876284</v>
      </c>
      <c r="Q26" s="136">
        <v>2.4252036821500367</v>
      </c>
      <c r="R26" s="136">
        <v>2.4468006182380218</v>
      </c>
      <c r="S26" s="136">
        <v>2.4304606240713227</v>
      </c>
      <c r="T26" s="136">
        <v>2.3822193548387101</v>
      </c>
      <c r="U26" s="136">
        <v>2.3375366568914959</v>
      </c>
      <c r="V26" s="136">
        <v>2.3887337599379483</v>
      </c>
      <c r="W26" s="136">
        <v>2.3109250095165583</v>
      </c>
      <c r="X26" s="136">
        <v>2.300694616720417</v>
      </c>
      <c r="Y26" s="136">
        <v>2.3222524236658511</v>
      </c>
      <c r="Z26" s="136">
        <v>2.1600417067693294</v>
      </c>
    </row>
    <row r="27" spans="10:27" ht="15.75">
      <c r="J27" s="7">
        <v>2014</v>
      </c>
      <c r="K27" s="137">
        <v>2.6077500231574398</v>
      </c>
      <c r="L27" s="137">
        <v>2.5409451421017839</v>
      </c>
      <c r="M27" s="137">
        <v>2.5381882989183882</v>
      </c>
      <c r="N27" s="137">
        <v>2.498030398838381</v>
      </c>
      <c r="O27" s="137">
        <v>2.4558389317408968</v>
      </c>
      <c r="P27" s="137">
        <v>2.4239935803129589</v>
      </c>
      <c r="Q27" s="137">
        <v>2.4317150635208713</v>
      </c>
      <c r="R27" s="137">
        <v>2.4563338788870706</v>
      </c>
      <c r="S27" s="137">
        <v>2.4251758328472914</v>
      </c>
      <c r="T27" s="137">
        <v>2.4364656381486682</v>
      </c>
      <c r="U27" s="137">
        <v>2.3679954441913438</v>
      </c>
      <c r="V27" s="137">
        <v>2.4168001780151314</v>
      </c>
      <c r="W27" s="137">
        <v>2.3250175804456945</v>
      </c>
      <c r="X27" s="137">
        <v>2.3089584535487599</v>
      </c>
      <c r="Y27" s="137">
        <v>2.3375832759016766</v>
      </c>
      <c r="Z27" s="137">
        <v>2.1625755958733546</v>
      </c>
    </row>
    <row r="28" spans="10:27" ht="15.75">
      <c r="J28" s="7">
        <v>2013</v>
      </c>
      <c r="K28" s="138">
        <v>2.614983228909562</v>
      </c>
      <c r="L28" s="138">
        <v>2.5434893184130209</v>
      </c>
      <c r="M28" s="138">
        <v>2.5628059876724394</v>
      </c>
      <c r="N28" s="138">
        <v>2.4634144766578419</v>
      </c>
      <c r="O28" s="138">
        <v>2.4599646606381875</v>
      </c>
      <c r="P28" s="138">
        <v>2.4423833790670324</v>
      </c>
      <c r="Q28" s="138">
        <v>2.4517108938547483</v>
      </c>
      <c r="R28" s="138">
        <v>2.472256593943341</v>
      </c>
      <c r="S28" s="138">
        <v>2.4231004766564599</v>
      </c>
      <c r="T28" s="138">
        <v>2.4312878133102847</v>
      </c>
      <c r="U28" s="138">
        <v>2.3947368421052633</v>
      </c>
      <c r="V28" s="138">
        <v>2.4340430679893541</v>
      </c>
      <c r="W28" s="138">
        <v>2.3498005077983311</v>
      </c>
      <c r="X28" s="138">
        <v>2.3782766313441166</v>
      </c>
      <c r="Y28" s="138">
        <v>2.3683558081877005</v>
      </c>
      <c r="Z28" s="138">
        <v>2.1676596573208715</v>
      </c>
    </row>
    <row r="29" spans="10:27" ht="15.75">
      <c r="J29" s="7">
        <v>2012</v>
      </c>
      <c r="K29" s="138">
        <v>2.648889296860657</v>
      </c>
      <c r="L29" s="138">
        <v>2.5241873030166588</v>
      </c>
      <c r="M29" s="138">
        <v>2.5782571706368498</v>
      </c>
      <c r="N29" s="138">
        <v>2.5083822750685987</v>
      </c>
      <c r="O29" s="138">
        <v>2.4134629249248434</v>
      </c>
      <c r="P29" s="138">
        <v>2.3977511828555524</v>
      </c>
      <c r="Q29" s="138">
        <v>2.4596261228453504</v>
      </c>
      <c r="R29" s="138">
        <v>2.4500583975706611</v>
      </c>
      <c r="S29" s="138">
        <v>2.4296701080819494</v>
      </c>
      <c r="T29" s="138">
        <v>2.4508578075021807</v>
      </c>
      <c r="U29" s="138">
        <v>2.4303460011344291</v>
      </c>
      <c r="V29" s="138">
        <v>2.4245020842982861</v>
      </c>
      <c r="W29" s="138">
        <v>2.3548569747775567</v>
      </c>
      <c r="X29" s="138">
        <v>2.3277647299091191</v>
      </c>
      <c r="Y29" s="138">
        <v>2.3944494180841542</v>
      </c>
      <c r="Z29" s="138">
        <v>2.1872854914196571</v>
      </c>
    </row>
    <row r="30" spans="10:27">
      <c r="J30" t="s">
        <v>118</v>
      </c>
    </row>
    <row r="41" spans="10:26" ht="15.75">
      <c r="J41" s="3"/>
      <c r="K41" s="329" t="s">
        <v>9</v>
      </c>
      <c r="L41" s="139" t="s">
        <v>15</v>
      </c>
      <c r="M41" s="139" t="s">
        <v>11</v>
      </c>
      <c r="N41" s="139" t="s">
        <v>10</v>
      </c>
      <c r="O41" s="139" t="s">
        <v>1</v>
      </c>
      <c r="P41" s="139" t="s">
        <v>3</v>
      </c>
      <c r="Q41" s="139" t="s">
        <v>6</v>
      </c>
      <c r="R41" s="139" t="s">
        <v>5</v>
      </c>
      <c r="S41" s="139" t="s">
        <v>7</v>
      </c>
      <c r="T41" s="139" t="s">
        <v>12</v>
      </c>
      <c r="U41" s="139" t="s">
        <v>8</v>
      </c>
      <c r="V41" s="139" t="s">
        <v>14</v>
      </c>
      <c r="W41" s="139" t="s">
        <v>2</v>
      </c>
      <c r="X41" s="139" t="s">
        <v>4</v>
      </c>
      <c r="Y41" s="139" t="s">
        <v>13</v>
      </c>
      <c r="Z41" s="139" t="s">
        <v>16</v>
      </c>
    </row>
    <row r="42" spans="10:26" ht="15.75">
      <c r="J42" s="7">
        <v>2023</v>
      </c>
      <c r="K42" s="179"/>
      <c r="L42" s="179"/>
      <c r="M42" s="179"/>
      <c r="N42" s="179"/>
      <c r="O42" s="179"/>
      <c r="P42" s="179"/>
      <c r="Q42" s="179"/>
      <c r="R42" s="179"/>
      <c r="S42" s="179"/>
      <c r="T42" s="179"/>
      <c r="U42" s="179"/>
      <c r="V42" s="179"/>
      <c r="W42" s="179"/>
      <c r="X42" s="179"/>
      <c r="Y42" s="179"/>
      <c r="Z42" s="179"/>
    </row>
    <row r="43" spans="10:26" ht="15.75">
      <c r="J43" s="7">
        <v>2022</v>
      </c>
      <c r="K43" s="179"/>
      <c r="L43" s="179"/>
      <c r="M43" s="179"/>
      <c r="N43" s="179"/>
      <c r="O43" s="179"/>
      <c r="P43" s="179"/>
      <c r="Q43" s="179"/>
      <c r="R43" s="179"/>
      <c r="S43" s="179"/>
      <c r="T43" s="179"/>
      <c r="U43" s="179"/>
      <c r="V43" s="179"/>
      <c r="W43" s="179"/>
      <c r="X43" s="179"/>
      <c r="Y43" s="179"/>
      <c r="Z43" s="179"/>
    </row>
    <row r="44" spans="10:26" ht="15.75">
      <c r="J44" s="7">
        <v>2021</v>
      </c>
      <c r="K44" s="179"/>
      <c r="L44" s="179"/>
      <c r="M44" s="179"/>
      <c r="N44" s="179"/>
      <c r="O44" s="179"/>
      <c r="P44" s="179"/>
      <c r="Q44" s="179"/>
      <c r="R44" s="179"/>
      <c r="S44" s="179"/>
      <c r="T44" s="179"/>
      <c r="U44" s="179"/>
      <c r="V44" s="179"/>
      <c r="W44" s="179"/>
      <c r="X44" s="179"/>
      <c r="Y44" s="179"/>
      <c r="Z44" s="179"/>
    </row>
    <row r="45" spans="10:26" ht="15.75">
      <c r="J45" s="7">
        <v>2020</v>
      </c>
      <c r="K45" s="179"/>
      <c r="L45" s="179"/>
      <c r="M45" s="179"/>
      <c r="N45" s="179"/>
      <c r="O45" s="179"/>
      <c r="P45" s="179"/>
      <c r="Q45" s="179"/>
      <c r="R45" s="179"/>
      <c r="S45" s="179"/>
      <c r="T45" s="179"/>
      <c r="U45" s="179"/>
      <c r="V45" s="179"/>
      <c r="W45" s="179"/>
      <c r="X45" s="179"/>
      <c r="Y45" s="179"/>
      <c r="Z45" s="179"/>
    </row>
    <row r="46" spans="10:26" ht="15.75">
      <c r="J46" s="7">
        <v>2019</v>
      </c>
      <c r="K46" s="179">
        <v>9.32</v>
      </c>
      <c r="L46" s="179">
        <v>9.3500000000000014</v>
      </c>
      <c r="M46" s="179">
        <v>9.5299999999999994</v>
      </c>
      <c r="N46" s="179">
        <v>9.68</v>
      </c>
      <c r="O46" s="179">
        <v>9.68</v>
      </c>
      <c r="P46" s="179">
        <v>9.86</v>
      </c>
      <c r="Q46" s="179">
        <v>9.74</v>
      </c>
      <c r="R46" s="179">
        <v>9.8000000000000007</v>
      </c>
      <c r="S46" s="179">
        <v>9.89</v>
      </c>
      <c r="T46" s="179">
        <v>9.89</v>
      </c>
      <c r="U46" s="179">
        <v>9.98</v>
      </c>
      <c r="V46" s="179">
        <v>10.040000000000001</v>
      </c>
      <c r="W46" s="179">
        <v>10.040000000000001</v>
      </c>
      <c r="X46" s="179">
        <v>10.19</v>
      </c>
      <c r="Y46" s="179">
        <v>10.28</v>
      </c>
      <c r="Z46" s="179">
        <v>10.459999999999999</v>
      </c>
    </row>
    <row r="47" spans="10:26" ht="15.75">
      <c r="J47" s="7">
        <v>2018</v>
      </c>
      <c r="K47" s="133">
        <v>9.2898831593706195</v>
      </c>
      <c r="L47" s="133">
        <v>9.3354868696258446</v>
      </c>
      <c r="M47" s="133">
        <v>9.5615194244604318</v>
      </c>
      <c r="N47" s="133">
        <v>9.6408705757032891</v>
      </c>
      <c r="O47" s="133">
        <v>9.6921765743124109</v>
      </c>
      <c r="P47" s="133">
        <v>9.7285861275874588</v>
      </c>
      <c r="Q47" s="133">
        <v>9.7682035148622255</v>
      </c>
      <c r="R47" s="133">
        <v>9.7707669507224892</v>
      </c>
      <c r="S47" s="133">
        <v>9.8186744736514271</v>
      </c>
      <c r="T47" s="133">
        <v>9.8658930087744121</v>
      </c>
      <c r="U47" s="133">
        <v>10.013038483630098</v>
      </c>
      <c r="V47" s="133">
        <v>10.033170320404722</v>
      </c>
      <c r="W47" s="133">
        <v>10.075498332978649</v>
      </c>
      <c r="X47" s="133">
        <v>10.131223672043562</v>
      </c>
      <c r="Y47" s="133">
        <v>10.242614517841101</v>
      </c>
      <c r="Z47" s="133">
        <v>10.514999240929104</v>
      </c>
    </row>
    <row r="48" spans="10:26" ht="15.75">
      <c r="J48" s="7">
        <v>2017</v>
      </c>
      <c r="K48" s="133">
        <v>9.2967644270466998</v>
      </c>
      <c r="L48" s="133">
        <v>9.3135627096866305</v>
      </c>
      <c r="M48" s="133">
        <v>9.544840629693498</v>
      </c>
      <c r="N48" s="133">
        <v>9.6363814850071421</v>
      </c>
      <c r="O48" s="133">
        <v>9.730829511465604</v>
      </c>
      <c r="P48" s="133">
        <v>9.7761751522813469</v>
      </c>
      <c r="Q48" s="133">
        <v>9.7165825367844487</v>
      </c>
      <c r="R48" s="133">
        <v>9.5951039098274045</v>
      </c>
      <c r="S48" s="133">
        <v>9.7818338249754184</v>
      </c>
      <c r="T48" s="133">
        <v>9.8866184971098274</v>
      </c>
      <c r="U48" s="133">
        <v>10.039017983430995</v>
      </c>
      <c r="V48" s="133">
        <v>10.075909661229613</v>
      </c>
      <c r="W48" s="133">
        <v>10.065052374140556</v>
      </c>
      <c r="X48" s="133">
        <v>10.176271186440676</v>
      </c>
      <c r="Y48" s="133">
        <v>10.169063004846524</v>
      </c>
      <c r="Z48" s="133">
        <v>10.468961864406781</v>
      </c>
    </row>
    <row r="49" spans="1:26" ht="15.75">
      <c r="J49" s="7">
        <v>2016</v>
      </c>
      <c r="K49" s="133">
        <v>9.2715867269082324</v>
      </c>
      <c r="L49" s="133">
        <v>9.4877486278261731</v>
      </c>
      <c r="M49" s="133">
        <v>9.4960398706896552</v>
      </c>
      <c r="N49" s="133">
        <v>9.6166565216891957</v>
      </c>
      <c r="O49" s="133">
        <v>9.7076566986346862</v>
      </c>
      <c r="P49" s="133">
        <v>9.8241920814891159</v>
      </c>
      <c r="Q49" s="133">
        <v>9.681449631449631</v>
      </c>
      <c r="R49" s="133">
        <v>9.6823135755258125</v>
      </c>
      <c r="S49" s="133">
        <v>9.7818338249754184</v>
      </c>
      <c r="T49" s="133">
        <v>9.8148108398175467</v>
      </c>
      <c r="U49" s="133">
        <v>10.057559198542805</v>
      </c>
      <c r="V49" s="133">
        <v>9.8265836491607992</v>
      </c>
      <c r="W49" s="133">
        <v>10.051083656900815</v>
      </c>
      <c r="X49" s="133">
        <v>10.163789694079329</v>
      </c>
      <c r="Y49" s="133">
        <v>10.046294363256786</v>
      </c>
      <c r="Z49" s="133">
        <v>10.474529710361303</v>
      </c>
    </row>
    <row r="50" spans="1:26" ht="15.75">
      <c r="J50" s="7">
        <v>2015</v>
      </c>
      <c r="K50" s="133">
        <v>9.2343885105122894</v>
      </c>
      <c r="L50" s="133">
        <v>9.4475099992157485</v>
      </c>
      <c r="M50" s="133">
        <v>9.4447521951794471</v>
      </c>
      <c r="N50" s="133">
        <v>9.5765122123524851</v>
      </c>
      <c r="O50" s="133">
        <v>9.6917320600379639</v>
      </c>
      <c r="P50" s="133">
        <v>9.8340513983371149</v>
      </c>
      <c r="Q50" s="133">
        <v>9.7243889535498909</v>
      </c>
      <c r="R50" s="133">
        <v>9.6595981452859352</v>
      </c>
      <c r="S50" s="133">
        <v>9.7086181277860319</v>
      </c>
      <c r="T50" s="133">
        <v>9.8533419354838703</v>
      </c>
      <c r="U50" s="133">
        <v>9.9873900293255122</v>
      </c>
      <c r="V50" s="133">
        <v>9.8337987201861559</v>
      </c>
      <c r="W50" s="133">
        <v>10.067224971450326</v>
      </c>
      <c r="X50" s="133">
        <v>10.097916149838749</v>
      </c>
      <c r="Y50" s="133">
        <v>10.033242729002447</v>
      </c>
      <c r="Z50" s="133">
        <v>10.519874879692011</v>
      </c>
    </row>
    <row r="51" spans="1:26" ht="15.75">
      <c r="J51" s="7">
        <v>2014</v>
      </c>
      <c r="K51" s="133">
        <v>9.1767499305276807</v>
      </c>
      <c r="L51" s="133">
        <v>9.3771645736946478</v>
      </c>
      <c r="M51" s="133">
        <v>9.385435103244836</v>
      </c>
      <c r="N51" s="133">
        <v>9.5059088034848571</v>
      </c>
      <c r="O51" s="133">
        <v>9.6324832047773086</v>
      </c>
      <c r="P51" s="133">
        <v>9.7280192590611243</v>
      </c>
      <c r="Q51" s="133">
        <v>9.7048548094373857</v>
      </c>
      <c r="R51" s="133">
        <v>9.6309983633387883</v>
      </c>
      <c r="S51" s="133">
        <v>9.7244725014581253</v>
      </c>
      <c r="T51" s="133">
        <v>9.6906030855539953</v>
      </c>
      <c r="U51" s="133">
        <v>9.8960136674259687</v>
      </c>
      <c r="V51" s="133">
        <v>9.7495994659546064</v>
      </c>
      <c r="W51" s="133">
        <v>10.024947258662916</v>
      </c>
      <c r="X51" s="133">
        <v>10.07312463935372</v>
      </c>
      <c r="Y51" s="133">
        <v>9.9872501722949707</v>
      </c>
      <c r="Z51" s="133">
        <v>10.512273212379936</v>
      </c>
    </row>
    <row r="52" spans="1:26" ht="15.75">
      <c r="J52" s="7">
        <v>2013</v>
      </c>
      <c r="K52" s="133">
        <v>9.1550503132713139</v>
      </c>
      <c r="L52" s="133">
        <v>9.3695320447609376</v>
      </c>
      <c r="M52" s="133">
        <v>9.3115820369826814</v>
      </c>
      <c r="N52" s="133">
        <v>9.6097565700264749</v>
      </c>
      <c r="O52" s="133">
        <v>9.620106018085437</v>
      </c>
      <c r="P52" s="133">
        <v>9.6728498627989019</v>
      </c>
      <c r="Q52" s="133">
        <v>9.6448673184357556</v>
      </c>
      <c r="R52" s="133">
        <v>9.5832302181699767</v>
      </c>
      <c r="S52" s="133">
        <v>9.7306985700306203</v>
      </c>
      <c r="T52" s="133">
        <v>9.7061365600691456</v>
      </c>
      <c r="U52" s="133">
        <v>9.8157894736842106</v>
      </c>
      <c r="V52" s="133">
        <v>9.6978707960319372</v>
      </c>
      <c r="W52" s="133">
        <v>9.9505984766050073</v>
      </c>
      <c r="X52" s="133">
        <v>9.8651701059676498</v>
      </c>
      <c r="Y52" s="133">
        <v>9.8949325754368989</v>
      </c>
      <c r="Z52" s="133">
        <v>10.497021028037386</v>
      </c>
    </row>
    <row r="53" spans="1:26" ht="15.75">
      <c r="J53" s="7">
        <v>2012</v>
      </c>
      <c r="K53" s="133">
        <v>9.0533321094180295</v>
      </c>
      <c r="L53" s="133">
        <v>9.4274380909500231</v>
      </c>
      <c r="M53" s="133">
        <v>9.2652284880894502</v>
      </c>
      <c r="N53" s="133">
        <v>9.4748531747942035</v>
      </c>
      <c r="O53" s="133">
        <v>9.7596112252254699</v>
      </c>
      <c r="P53" s="133">
        <v>9.8067464514333427</v>
      </c>
      <c r="Q53" s="133">
        <v>9.6211216314639483</v>
      </c>
      <c r="R53" s="133">
        <v>9.6498248072880166</v>
      </c>
      <c r="S53" s="133">
        <v>9.7109896757541527</v>
      </c>
      <c r="T53" s="133">
        <v>9.6474265774934587</v>
      </c>
      <c r="U53" s="133">
        <v>9.7089619965967131</v>
      </c>
      <c r="V53" s="133">
        <v>9.7264937471051418</v>
      </c>
      <c r="W53" s="133">
        <v>9.9354290756673294</v>
      </c>
      <c r="X53" s="133">
        <v>10.016705810272644</v>
      </c>
      <c r="Y53" s="133">
        <v>9.8166517457475369</v>
      </c>
      <c r="Z53" s="133">
        <v>10.43814352574103</v>
      </c>
    </row>
    <row r="54" spans="1:26">
      <c r="K54" t="s">
        <v>65</v>
      </c>
    </row>
    <row r="55" spans="1:26">
      <c r="K55" t="s">
        <v>266</v>
      </c>
    </row>
    <row r="59" spans="1:26" ht="31.5">
      <c r="A59" s="40" t="s">
        <v>61</v>
      </c>
    </row>
    <row r="60" spans="1:26">
      <c r="A60" t="s">
        <v>63</v>
      </c>
    </row>
    <row r="61" spans="1:26">
      <c r="A61" s="41" t="s">
        <v>62</v>
      </c>
    </row>
    <row r="63" spans="1:26">
      <c r="A63" t="s">
        <v>56</v>
      </c>
    </row>
    <row r="64" spans="1:26">
      <c r="A64" s="39"/>
    </row>
    <row r="65" spans="1:1">
      <c r="A65" s="39" t="s">
        <v>57</v>
      </c>
    </row>
    <row r="66" spans="1:1">
      <c r="A66" s="39" t="s">
        <v>58</v>
      </c>
    </row>
    <row r="67" spans="1:1">
      <c r="A67" s="39" t="s">
        <v>59</v>
      </c>
    </row>
    <row r="69" spans="1:1">
      <c r="A69" t="s">
        <v>60</v>
      </c>
    </row>
  </sheetData>
  <sortState xmlns:xlrd2="http://schemas.microsoft.com/office/spreadsheetml/2017/richdata2" columnSort="1" ref="K47:Z53">
    <sortCondition ref="K49:Z49"/>
  </sortState>
  <hyperlinks>
    <hyperlink ref="A61" r:id="rId1" display="https://www.swr.de/wissen/1000-antworten/autoren/Gabor-Paal,gaborpaal-100.html" xr:uid="{91FFF436-AE97-4B2D-B474-426C4BCB46ED}"/>
  </hyperlinks>
  <pageMargins left="0.7" right="0.7" top="0.78740157499999996" bottom="0.78740157499999996" header="0.3" footer="0.3"/>
  <pageSetup paperSize="9" orientation="portrait" horizontalDpi="0"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38FB9-417A-49EF-9B75-8A6A7AB77CF0}">
  <dimension ref="A1:AD63"/>
  <sheetViews>
    <sheetView zoomScaleNormal="100" workbookViewId="0">
      <selection activeCell="N25" sqref="N25"/>
    </sheetView>
  </sheetViews>
  <sheetFormatPr baseColWidth="10" defaultRowHeight="15"/>
  <cols>
    <col min="1" max="1" width="13" customWidth="1"/>
    <col min="2" max="8" width="10.7109375" customWidth="1"/>
    <col min="9" max="10" width="10.7109375" style="18" customWidth="1"/>
    <col min="11" max="11" width="7.28515625" customWidth="1"/>
  </cols>
  <sheetData>
    <row r="1" spans="1:22" s="327" customFormat="1" ht="23.25">
      <c r="A1" s="117" t="s">
        <v>546</v>
      </c>
      <c r="B1" s="368" t="s">
        <v>549</v>
      </c>
      <c r="C1" s="368"/>
      <c r="D1" s="368"/>
      <c r="E1" s="368"/>
      <c r="F1" s="368"/>
      <c r="G1" s="368"/>
      <c r="H1" s="368"/>
      <c r="I1" s="368"/>
      <c r="J1" s="368"/>
      <c r="K1" s="368"/>
      <c r="L1" s="368"/>
      <c r="M1" s="368"/>
      <c r="S1" s="328"/>
      <c r="T1" s="328"/>
      <c r="U1" s="328"/>
      <c r="V1" s="328"/>
    </row>
    <row r="3" spans="1:22" ht="21">
      <c r="A3" s="144" t="s">
        <v>543</v>
      </c>
      <c r="C3" s="18"/>
      <c r="I3"/>
      <c r="J3"/>
      <c r="L3" s="18"/>
      <c r="M3" s="18"/>
    </row>
    <row r="4" spans="1:22">
      <c r="A4" s="49"/>
      <c r="B4" s="55" t="s">
        <v>99</v>
      </c>
      <c r="C4" s="55" t="s">
        <v>517</v>
      </c>
      <c r="D4" s="55">
        <v>2011</v>
      </c>
      <c r="E4" s="55">
        <v>2012</v>
      </c>
      <c r="F4" s="55">
        <v>2013</v>
      </c>
      <c r="G4" s="55">
        <v>2014</v>
      </c>
      <c r="H4" s="55">
        <v>2015</v>
      </c>
      <c r="I4" s="55">
        <v>2016</v>
      </c>
      <c r="J4" s="55">
        <v>2017</v>
      </c>
      <c r="K4" s="55">
        <v>2018</v>
      </c>
      <c r="L4" s="53">
        <v>2019</v>
      </c>
      <c r="M4" s="55">
        <v>2020</v>
      </c>
      <c r="N4" s="55">
        <v>2021</v>
      </c>
      <c r="O4" s="55">
        <v>2022</v>
      </c>
      <c r="P4" s="55">
        <v>2023</v>
      </c>
      <c r="Q4" s="48"/>
      <c r="R4" s="48"/>
      <c r="S4" s="48"/>
      <c r="T4" s="48"/>
      <c r="U4" s="48"/>
    </row>
    <row r="5" spans="1:22" ht="15.75">
      <c r="A5" s="142" t="s">
        <v>88</v>
      </c>
      <c r="B5" s="314">
        <f>AVERAGE(D5:M5)</f>
        <v>10.039999999999997</v>
      </c>
      <c r="C5" s="314">
        <f t="shared" ref="C5:C13" si="0">AVERAGE(N5:P5)</f>
        <v>10.1</v>
      </c>
      <c r="D5" s="316">
        <v>9.9</v>
      </c>
      <c r="E5" s="316">
        <v>9.9</v>
      </c>
      <c r="F5" s="316">
        <v>10</v>
      </c>
      <c r="G5" s="316">
        <v>10</v>
      </c>
      <c r="H5" s="316">
        <v>10.1</v>
      </c>
      <c r="I5" s="316">
        <v>10.1</v>
      </c>
      <c r="J5" s="316">
        <v>10.1</v>
      </c>
      <c r="K5" s="316">
        <v>10.1</v>
      </c>
      <c r="L5" s="317">
        <v>10.1</v>
      </c>
      <c r="M5" s="316">
        <v>10.1</v>
      </c>
      <c r="N5" s="322">
        <v>10.1</v>
      </c>
      <c r="O5" s="322">
        <v>10.1</v>
      </c>
      <c r="P5" s="323">
        <v>10.1</v>
      </c>
      <c r="Q5" s="48" t="s">
        <v>105</v>
      </c>
      <c r="R5" s="48"/>
      <c r="S5" s="48"/>
      <c r="T5" s="48"/>
      <c r="U5" s="48"/>
    </row>
    <row r="6" spans="1:22" ht="15.75">
      <c r="A6" s="142" t="s">
        <v>89</v>
      </c>
      <c r="B6" s="314">
        <f t="shared" ref="B6:B13" si="1">AVERAGE(D6:M6)</f>
        <v>10.099999999999998</v>
      </c>
      <c r="C6" s="314">
        <f t="shared" si="0"/>
        <v>10.133333333333333</v>
      </c>
      <c r="D6" s="316">
        <v>10.199999999999999</v>
      </c>
      <c r="E6" s="316">
        <v>10</v>
      </c>
      <c r="F6" s="316">
        <v>10</v>
      </c>
      <c r="G6" s="316">
        <v>10.1</v>
      </c>
      <c r="H6" s="316">
        <v>10.1</v>
      </c>
      <c r="I6" s="316">
        <v>10.1</v>
      </c>
      <c r="J6" s="316">
        <v>10.1</v>
      </c>
      <c r="K6" s="316">
        <v>10.199999999999999</v>
      </c>
      <c r="L6" s="317">
        <v>10.1</v>
      </c>
      <c r="M6" s="316">
        <v>10.1</v>
      </c>
      <c r="N6" s="322">
        <v>10.1</v>
      </c>
      <c r="O6" s="322">
        <v>10.199999999999999</v>
      </c>
      <c r="P6" s="323">
        <v>10.1</v>
      </c>
      <c r="Q6" s="48" t="s">
        <v>94</v>
      </c>
      <c r="R6" s="48"/>
      <c r="S6" s="48"/>
      <c r="T6" s="48"/>
      <c r="U6" s="48"/>
    </row>
    <row r="7" spans="1:22" ht="15.75">
      <c r="A7" s="142" t="s">
        <v>93</v>
      </c>
      <c r="B7" s="314">
        <f t="shared" si="1"/>
        <v>10.276999999999999</v>
      </c>
      <c r="C7" s="314">
        <f t="shared" si="0"/>
        <v>10.130000000000001</v>
      </c>
      <c r="D7" s="316">
        <v>10.55</v>
      </c>
      <c r="E7" s="316">
        <v>10.34</v>
      </c>
      <c r="F7" s="316">
        <v>10.220000000000001</v>
      </c>
      <c r="G7" s="316">
        <v>10.43</v>
      </c>
      <c r="H7" s="316">
        <v>10.34</v>
      </c>
      <c r="I7" s="316">
        <v>10.25</v>
      </c>
      <c r="J7" s="316">
        <v>10.19</v>
      </c>
      <c r="K7" s="316">
        <v>10.3</v>
      </c>
      <c r="L7" s="318">
        <v>9.9</v>
      </c>
      <c r="M7" s="316">
        <v>10.25</v>
      </c>
      <c r="N7" s="322">
        <v>10.19</v>
      </c>
      <c r="O7" s="322">
        <v>10.3</v>
      </c>
      <c r="P7" s="323">
        <v>9.9</v>
      </c>
      <c r="Q7" s="48" t="s">
        <v>95</v>
      </c>
      <c r="R7" s="48"/>
      <c r="S7" s="48"/>
      <c r="T7" s="48"/>
      <c r="U7" s="48"/>
    </row>
    <row r="8" spans="1:22" ht="15.75">
      <c r="A8" s="142" t="s">
        <v>72</v>
      </c>
      <c r="B8" s="314">
        <f t="shared" si="1"/>
        <v>9.2299999999999986</v>
      </c>
      <c r="C8" s="314">
        <f t="shared" si="0"/>
        <v>9.81</v>
      </c>
      <c r="D8" s="316">
        <v>9.1999999999999993</v>
      </c>
      <c r="E8" s="316">
        <v>9.1999999999999993</v>
      </c>
      <c r="F8" s="316">
        <v>9.1999999999999993</v>
      </c>
      <c r="G8" s="316">
        <v>9.1999999999999993</v>
      </c>
      <c r="H8" s="316">
        <v>9.3000000000000007</v>
      </c>
      <c r="I8" s="316">
        <v>9.3000000000000007</v>
      </c>
      <c r="J8" s="316">
        <v>9.3000000000000007</v>
      </c>
      <c r="K8" s="316">
        <v>9.3000000000000007</v>
      </c>
      <c r="L8" s="317">
        <v>9.3000000000000007</v>
      </c>
      <c r="M8" s="317">
        <v>9</v>
      </c>
      <c r="N8" s="323">
        <f>17-(3*2.38)</f>
        <v>9.86</v>
      </c>
      <c r="O8" s="323">
        <f>17-(3*2.38)</f>
        <v>9.86</v>
      </c>
      <c r="P8" s="323">
        <f>17-(3*2.43)</f>
        <v>9.7099999999999991</v>
      </c>
      <c r="Q8" s="48" t="s">
        <v>96</v>
      </c>
      <c r="R8" s="48"/>
      <c r="S8" s="48"/>
      <c r="T8" s="48"/>
      <c r="U8" s="48"/>
    </row>
    <row r="9" spans="1:22" ht="15.75">
      <c r="A9" s="142" t="s">
        <v>73</v>
      </c>
      <c r="B9" s="314">
        <f t="shared" si="1"/>
        <v>8.08</v>
      </c>
      <c r="C9" s="314">
        <f t="shared" si="0"/>
        <v>8.5333333333333332</v>
      </c>
      <c r="D9" s="316">
        <v>8.4</v>
      </c>
      <c r="E9" s="316">
        <v>8</v>
      </c>
      <c r="F9" s="316">
        <v>8.3000000000000007</v>
      </c>
      <c r="G9" s="316">
        <v>8.1</v>
      </c>
      <c r="H9" s="316">
        <v>8.1</v>
      </c>
      <c r="I9" s="316">
        <v>8.1999999999999993</v>
      </c>
      <c r="J9" s="316">
        <v>8.3000000000000007</v>
      </c>
      <c r="K9" s="316">
        <v>7.9</v>
      </c>
      <c r="L9" s="317">
        <v>8</v>
      </c>
      <c r="M9" s="317">
        <v>7.5</v>
      </c>
      <c r="N9" s="323">
        <v>8.6999999999999993</v>
      </c>
      <c r="O9" s="323">
        <v>8.5</v>
      </c>
      <c r="P9" s="323">
        <v>8.4</v>
      </c>
      <c r="Q9" s="48" t="s">
        <v>97</v>
      </c>
      <c r="R9" s="48"/>
      <c r="S9" s="48"/>
      <c r="T9" s="48"/>
      <c r="U9" s="48"/>
    </row>
    <row r="10" spans="1:22" ht="15.75">
      <c r="A10" s="142" t="s">
        <v>74</v>
      </c>
      <c r="B10" s="314">
        <f t="shared" si="1"/>
        <v>8.16</v>
      </c>
      <c r="C10" s="314">
        <f t="shared" si="0"/>
        <v>8.7000000000000011</v>
      </c>
      <c r="D10" s="316">
        <v>8.3000000000000007</v>
      </c>
      <c r="E10" s="316">
        <v>8.1999999999999993</v>
      </c>
      <c r="F10" s="316">
        <v>8</v>
      </c>
      <c r="G10" s="316">
        <v>8.4</v>
      </c>
      <c r="H10" s="316">
        <v>8.1999999999999993</v>
      </c>
      <c r="I10" s="316">
        <v>8.3000000000000007</v>
      </c>
      <c r="J10" s="316">
        <v>8.6</v>
      </c>
      <c r="K10" s="316">
        <v>8.1</v>
      </c>
      <c r="L10" s="317">
        <v>7.6</v>
      </c>
      <c r="M10" s="317">
        <v>7.9</v>
      </c>
      <c r="N10" s="323">
        <v>8.9</v>
      </c>
      <c r="O10" s="323">
        <v>8.6</v>
      </c>
      <c r="P10" s="323">
        <v>8.6</v>
      </c>
      <c r="Q10" s="48" t="s">
        <v>97</v>
      </c>
      <c r="R10" s="48"/>
      <c r="S10" s="48"/>
      <c r="T10" s="48"/>
      <c r="U10" s="48"/>
    </row>
    <row r="11" spans="1:22" ht="15.75">
      <c r="A11" s="142" t="s">
        <v>227</v>
      </c>
      <c r="B11" s="314">
        <f t="shared" si="1"/>
        <v>9.6</v>
      </c>
      <c r="C11" s="314">
        <f t="shared" si="0"/>
        <v>9.93</v>
      </c>
      <c r="D11" s="317">
        <v>9.44</v>
      </c>
      <c r="E11" s="317">
        <v>9.5</v>
      </c>
      <c r="F11" s="319">
        <v>9.620000000000001</v>
      </c>
      <c r="G11" s="317">
        <v>9.5299999999999994</v>
      </c>
      <c r="H11" s="317">
        <v>9.59</v>
      </c>
      <c r="I11" s="317">
        <v>9.6499999999999986</v>
      </c>
      <c r="J11" s="317">
        <v>9.68</v>
      </c>
      <c r="K11" s="317">
        <v>9.68</v>
      </c>
      <c r="L11" s="317">
        <v>9.7100000000000009</v>
      </c>
      <c r="M11" s="317">
        <v>9.6</v>
      </c>
      <c r="N11" s="324">
        <f>17-(3*2.35)</f>
        <v>9.9499999999999993</v>
      </c>
      <c r="O11" s="324">
        <f>17-(3*2.35)</f>
        <v>9.9499999999999993</v>
      </c>
      <c r="P11" s="324">
        <f>17-(3*2.37)</f>
        <v>9.89</v>
      </c>
      <c r="Q11" s="48" t="s">
        <v>98</v>
      </c>
      <c r="R11" s="48"/>
      <c r="S11" s="48"/>
      <c r="T11" s="48"/>
      <c r="U11" s="48"/>
    </row>
    <row r="12" spans="1:22" ht="15.75">
      <c r="A12" s="142" t="s">
        <v>228</v>
      </c>
      <c r="B12" s="314">
        <f t="shared" si="1"/>
        <v>8.8079999999999998</v>
      </c>
      <c r="C12" s="314">
        <f t="shared" si="0"/>
        <v>9.0666666666666664</v>
      </c>
      <c r="D12" s="320">
        <v>8.9</v>
      </c>
      <c r="E12" s="320">
        <v>8.8000000000000007</v>
      </c>
      <c r="F12" s="320">
        <v>8.9</v>
      </c>
      <c r="G12" s="320">
        <v>8.6999999999999993</v>
      </c>
      <c r="H12" s="320">
        <v>8.6</v>
      </c>
      <c r="I12" s="320">
        <v>8.9</v>
      </c>
      <c r="J12" s="320">
        <v>8.8000000000000007</v>
      </c>
      <c r="K12" s="320">
        <v>8.8000000000000007</v>
      </c>
      <c r="L12" s="317">
        <v>8.7799999999999994</v>
      </c>
      <c r="M12" s="321">
        <v>8.9</v>
      </c>
      <c r="N12" s="323">
        <v>9.1999999999999993</v>
      </c>
      <c r="O12" s="323">
        <v>9</v>
      </c>
      <c r="P12" s="323">
        <v>9</v>
      </c>
      <c r="Q12" s="48" t="s">
        <v>98</v>
      </c>
      <c r="R12" s="48"/>
      <c r="S12" s="48"/>
      <c r="T12" s="48"/>
      <c r="U12" s="48"/>
    </row>
    <row r="13" spans="1:22" ht="15.75">
      <c r="A13" s="142" t="s">
        <v>229</v>
      </c>
      <c r="B13" s="314">
        <f t="shared" si="1"/>
        <v>8.9700000000000006</v>
      </c>
      <c r="C13" s="314">
        <f t="shared" si="0"/>
        <v>9.6666666666666661</v>
      </c>
      <c r="D13" s="317">
        <v>8.3000000000000007</v>
      </c>
      <c r="E13" s="317">
        <v>8.4</v>
      </c>
      <c r="F13" s="317">
        <v>8.9</v>
      </c>
      <c r="G13" s="317">
        <v>8.6</v>
      </c>
      <c r="H13" s="317">
        <v>8.8000000000000007</v>
      </c>
      <c r="I13" s="317">
        <v>8.6999999999999993</v>
      </c>
      <c r="J13" s="317">
        <v>9.5</v>
      </c>
      <c r="K13" s="317">
        <v>9.6999999999999993</v>
      </c>
      <c r="L13" s="316">
        <v>9.1999999999999993</v>
      </c>
      <c r="M13" s="321">
        <v>9.6</v>
      </c>
      <c r="N13" s="325">
        <v>10.199999999999999</v>
      </c>
      <c r="O13" s="325">
        <v>9.6</v>
      </c>
      <c r="P13" s="325">
        <v>9.1999999999999993</v>
      </c>
      <c r="Q13" s="48" t="s">
        <v>98</v>
      </c>
      <c r="R13" s="48"/>
      <c r="S13" s="48"/>
      <c r="T13" s="48"/>
      <c r="U13" s="48"/>
    </row>
    <row r="14" spans="1:22">
      <c r="A14" s="48"/>
      <c r="B14" s="48"/>
      <c r="C14" s="48"/>
      <c r="D14" s="48"/>
      <c r="E14" s="48"/>
      <c r="F14" s="48"/>
      <c r="G14" s="48"/>
      <c r="H14" s="48"/>
      <c r="I14" s="48"/>
      <c r="J14" s="48"/>
      <c r="K14" s="61"/>
      <c r="L14" s="48"/>
      <c r="M14" s="48"/>
      <c r="N14" s="48"/>
      <c r="O14" s="48"/>
      <c r="P14" s="48"/>
      <c r="Q14" s="48"/>
      <c r="R14" s="48"/>
    </row>
    <row r="15" spans="1:22" ht="15.75">
      <c r="A15" s="50" t="s">
        <v>34</v>
      </c>
      <c r="B15" s="51" t="s">
        <v>141</v>
      </c>
      <c r="C15" s="51"/>
      <c r="D15" s="51"/>
      <c r="E15" s="51"/>
      <c r="F15" s="51"/>
      <c r="G15" s="51"/>
      <c r="H15" s="51"/>
      <c r="I15" s="51"/>
      <c r="J15" s="48"/>
      <c r="K15" s="61"/>
      <c r="L15" s="48"/>
      <c r="M15" s="48"/>
      <c r="N15" s="48"/>
      <c r="O15" s="48"/>
      <c r="P15" s="48"/>
      <c r="Q15" s="48"/>
      <c r="R15" s="48"/>
    </row>
    <row r="16" spans="1:22" ht="15.75">
      <c r="A16" s="50"/>
      <c r="B16" s="51" t="s">
        <v>521</v>
      </c>
      <c r="C16" s="51"/>
      <c r="D16" s="51"/>
      <c r="E16" s="51"/>
      <c r="F16" s="51"/>
      <c r="G16" s="51"/>
      <c r="H16" s="51"/>
      <c r="I16" s="51"/>
      <c r="J16" s="48"/>
      <c r="K16" s="61"/>
      <c r="L16" s="48"/>
      <c r="M16" s="48"/>
      <c r="N16" s="48"/>
      <c r="O16" s="48"/>
      <c r="P16" s="48"/>
      <c r="Q16" s="48"/>
      <c r="R16" s="48"/>
    </row>
    <row r="17" spans="1:30" ht="15.75">
      <c r="A17" s="50"/>
      <c r="B17" s="51"/>
      <c r="C17" s="51"/>
      <c r="D17" s="51"/>
      <c r="E17" s="51"/>
      <c r="F17" s="51"/>
      <c r="G17" s="51"/>
      <c r="H17" s="51"/>
      <c r="I17" s="51"/>
      <c r="J17" s="48"/>
      <c r="K17" s="61"/>
      <c r="L17" s="48"/>
      <c r="M17" s="48"/>
      <c r="N17" s="48"/>
      <c r="O17" s="48"/>
      <c r="P17" s="48"/>
      <c r="Q17" s="48"/>
      <c r="R17" s="48"/>
    </row>
    <row r="18" spans="1:30" ht="21">
      <c r="A18" s="326" t="s">
        <v>520</v>
      </c>
      <c r="B18" s="326"/>
      <c r="C18" s="326"/>
      <c r="D18" s="48"/>
      <c r="E18" s="48"/>
      <c r="F18" s="48"/>
      <c r="G18" s="48"/>
      <c r="H18" s="48"/>
      <c r="I18" s="48"/>
      <c r="J18" s="48"/>
      <c r="K18" s="48"/>
      <c r="L18" s="48"/>
      <c r="M18" s="48"/>
      <c r="N18" s="48"/>
      <c r="O18" s="48"/>
      <c r="P18" s="48"/>
      <c r="Q18" s="48"/>
      <c r="R18" s="48"/>
    </row>
    <row r="19" spans="1:30" ht="18">
      <c r="A19" s="49"/>
      <c r="B19" s="383" t="s">
        <v>101</v>
      </c>
      <c r="C19" s="384"/>
      <c r="D19" s="385"/>
      <c r="E19" s="315"/>
      <c r="F19" s="296" t="s">
        <v>139</v>
      </c>
      <c r="G19" s="297"/>
      <c r="H19" s="297"/>
      <c r="I19" s="315"/>
      <c r="J19" s="296" t="s">
        <v>102</v>
      </c>
      <c r="K19" s="297"/>
      <c r="L19" s="297"/>
      <c r="Q19" s="48"/>
      <c r="R19" s="48"/>
      <c r="S19" s="48"/>
    </row>
    <row r="20" spans="1:30" s="125" customFormat="1" ht="15.75">
      <c r="A20" s="49"/>
      <c r="B20" s="96" t="s">
        <v>100</v>
      </c>
      <c r="C20" s="96" t="s">
        <v>269</v>
      </c>
      <c r="D20" s="97" t="s">
        <v>103</v>
      </c>
      <c r="E20" s="97"/>
      <c r="F20" s="96" t="s">
        <v>100</v>
      </c>
      <c r="G20" s="96" t="s">
        <v>269</v>
      </c>
      <c r="H20" s="97" t="s">
        <v>103</v>
      </c>
      <c r="I20" s="97"/>
      <c r="J20" s="97" t="s">
        <v>100</v>
      </c>
      <c r="K20" s="96" t="s">
        <v>269</v>
      </c>
      <c r="L20" s="97" t="s">
        <v>104</v>
      </c>
      <c r="Q20" s="48"/>
      <c r="R20" s="48"/>
      <c r="S20"/>
      <c r="AD20" s="48"/>
    </row>
    <row r="21" spans="1:30" ht="15.75">
      <c r="A21" s="49" t="s">
        <v>518</v>
      </c>
      <c r="B21" s="68">
        <v>10</v>
      </c>
      <c r="C21" s="68">
        <v>10.1</v>
      </c>
      <c r="D21" s="68">
        <v>10.3</v>
      </c>
      <c r="E21" s="68"/>
      <c r="F21" s="68">
        <v>9.1999999999999993</v>
      </c>
      <c r="G21" s="68">
        <v>8.1</v>
      </c>
      <c r="H21" s="68">
        <v>8.1999999999999993</v>
      </c>
      <c r="I21" s="68"/>
      <c r="J21" s="68">
        <v>9.6</v>
      </c>
      <c r="K21" s="68">
        <v>8.8000000000000007</v>
      </c>
      <c r="L21" s="68">
        <v>9</v>
      </c>
      <c r="Q21" s="48"/>
      <c r="R21" s="48"/>
      <c r="W21" s="182" t="s">
        <v>522</v>
      </c>
      <c r="X21" s="48"/>
      <c r="Y21" s="48"/>
      <c r="Z21" s="48"/>
      <c r="AA21" s="48"/>
      <c r="AB21" s="48"/>
      <c r="AC21" s="48"/>
      <c r="AD21" s="125"/>
    </row>
    <row r="22" spans="1:30">
      <c r="A22" s="49" t="s">
        <v>519</v>
      </c>
      <c r="B22" s="68">
        <v>10</v>
      </c>
      <c r="C22" s="68">
        <v>10.1</v>
      </c>
      <c r="D22" s="68">
        <v>10.1</v>
      </c>
      <c r="E22" s="68"/>
      <c r="F22" s="68">
        <v>9.8000000000000007</v>
      </c>
      <c r="G22" s="68">
        <v>8.6999999999999993</v>
      </c>
      <c r="H22" s="68">
        <v>8.6999999999999993</v>
      </c>
      <c r="I22" s="68"/>
      <c r="J22" s="68">
        <v>9.9</v>
      </c>
      <c r="K22" s="68">
        <v>9.1</v>
      </c>
      <c r="L22" s="68">
        <v>9.6999999999999993</v>
      </c>
      <c r="Q22" s="48"/>
      <c r="R22" s="48"/>
      <c r="W22" s="70" t="s">
        <v>523</v>
      </c>
      <c r="X22" s="48"/>
      <c r="Y22" s="48"/>
      <c r="Z22" s="48"/>
      <c r="AA22" s="48"/>
      <c r="AB22" s="48"/>
      <c r="AC22" s="48"/>
    </row>
    <row r="27" spans="1:30" ht="18.75">
      <c r="A27" s="112" t="s">
        <v>230</v>
      </c>
      <c r="B27" s="112"/>
      <c r="C27" s="105"/>
      <c r="D27" s="47"/>
      <c r="F27" s="47"/>
      <c r="G27" s="47"/>
      <c r="H27" s="47"/>
      <c r="I27" s="47"/>
      <c r="J27" s="47"/>
      <c r="K27" s="47"/>
      <c r="L27" s="18"/>
      <c r="M27" s="18"/>
      <c r="N27" s="47"/>
    </row>
    <row r="28" spans="1:30">
      <c r="A28" s="53" t="s">
        <v>544</v>
      </c>
      <c r="B28" s="52" t="s">
        <v>46</v>
      </c>
      <c r="C28" s="53" t="s">
        <v>138</v>
      </c>
      <c r="D28" s="53" t="s">
        <v>137</v>
      </c>
      <c r="E28" s="53" t="s">
        <v>136</v>
      </c>
      <c r="F28" s="53" t="s">
        <v>135</v>
      </c>
      <c r="G28" s="53" t="s">
        <v>134</v>
      </c>
      <c r="H28" s="53" t="s">
        <v>133</v>
      </c>
      <c r="I28" s="53" t="s">
        <v>132</v>
      </c>
      <c r="J28" s="53" t="s">
        <v>131</v>
      </c>
      <c r="K28" s="53" t="s">
        <v>130</v>
      </c>
      <c r="L28" s="53" t="s">
        <v>46</v>
      </c>
      <c r="M28" s="53" t="s">
        <v>47</v>
      </c>
    </row>
    <row r="29" spans="1:30" ht="15.75">
      <c r="A29" s="26" t="s">
        <v>128</v>
      </c>
      <c r="B29" s="143" t="s">
        <v>51</v>
      </c>
      <c r="C29" s="27">
        <v>10.3</v>
      </c>
      <c r="D29" s="27">
        <v>10.3</v>
      </c>
      <c r="E29" s="27">
        <v>10.4</v>
      </c>
      <c r="F29" s="27">
        <v>9.8000000000000007</v>
      </c>
      <c r="G29" s="27">
        <v>10.1</v>
      </c>
      <c r="H29" s="27">
        <v>10.199999999999999</v>
      </c>
      <c r="I29" s="27">
        <v>10.199999999999999</v>
      </c>
      <c r="J29" s="27">
        <v>10</v>
      </c>
      <c r="K29" s="27">
        <v>10.1</v>
      </c>
      <c r="L29" s="27">
        <f>AVERAGE(C29:K29)</f>
        <v>10.155555555555555</v>
      </c>
      <c r="M29" s="27">
        <f>AVEDEV(C29:K29)</f>
        <v>0.1382716049382717</v>
      </c>
    </row>
    <row r="30" spans="1:30" ht="15.75">
      <c r="A30" s="26" t="s">
        <v>128</v>
      </c>
      <c r="B30" s="143" t="s">
        <v>129</v>
      </c>
      <c r="C30" s="27">
        <v>9.1999999999999993</v>
      </c>
      <c r="D30" s="27">
        <v>9</v>
      </c>
      <c r="E30" s="27">
        <v>9.1</v>
      </c>
      <c r="F30" s="27">
        <v>9</v>
      </c>
      <c r="G30" s="27">
        <v>8.8000000000000007</v>
      </c>
      <c r="H30" s="27">
        <v>8.6999999999999993</v>
      </c>
      <c r="I30" s="27">
        <v>8.9</v>
      </c>
      <c r="J30" s="27">
        <v>8.9</v>
      </c>
      <c r="K30" s="27">
        <v>9</v>
      </c>
      <c r="L30" s="27">
        <f>AVERAGE(C30:K30)</f>
        <v>8.9555555555555557</v>
      </c>
      <c r="M30" s="27">
        <f>AVEDEV(C30:K30)</f>
        <v>0.11604938271604917</v>
      </c>
      <c r="O30" s="30"/>
    </row>
    <row r="31" spans="1:30" ht="15.75">
      <c r="A31" s="26" t="s">
        <v>128</v>
      </c>
      <c r="B31" s="143" t="s">
        <v>127</v>
      </c>
      <c r="C31" s="27">
        <v>8.1</v>
      </c>
      <c r="D31" s="27">
        <v>8.1999999999999993</v>
      </c>
      <c r="E31" s="27">
        <v>8.3000000000000007</v>
      </c>
      <c r="F31" s="27">
        <v>8.1</v>
      </c>
      <c r="G31" s="27">
        <v>8.1999999999999993</v>
      </c>
      <c r="H31" s="27">
        <v>8.3000000000000007</v>
      </c>
      <c r="I31" s="27">
        <v>8.5</v>
      </c>
      <c r="J31" s="27">
        <v>8.4</v>
      </c>
      <c r="K31" s="27">
        <v>8.6999999999999993</v>
      </c>
      <c r="L31" s="27">
        <f>AVERAGE(C31:K31)</f>
        <v>8.31111111111111</v>
      </c>
      <c r="M31" s="27">
        <f>AVEDEV(C31:K31)</f>
        <v>0.14814814814814781</v>
      </c>
    </row>
    <row r="32" spans="1:30" s="110" customFormat="1" ht="21">
      <c r="A32" s="93"/>
      <c r="B32" s="94" t="s">
        <v>46</v>
      </c>
      <c r="C32" s="92">
        <f t="shared" ref="C32:K32" si="2">AVERAGE(C29:C31)</f>
        <v>9.2000000000000011</v>
      </c>
      <c r="D32" s="92">
        <f t="shared" si="2"/>
        <v>9.1666666666666661</v>
      </c>
      <c r="E32" s="92">
        <f t="shared" si="2"/>
        <v>9.2666666666666675</v>
      </c>
      <c r="F32" s="92">
        <f t="shared" si="2"/>
        <v>8.9666666666666668</v>
      </c>
      <c r="G32" s="92">
        <f t="shared" si="2"/>
        <v>9.0333333333333332</v>
      </c>
      <c r="H32" s="92">
        <f t="shared" si="2"/>
        <v>9.0666666666666664</v>
      </c>
      <c r="I32" s="92">
        <f t="shared" si="2"/>
        <v>9.2000000000000011</v>
      </c>
      <c r="J32" s="92">
        <f t="shared" si="2"/>
        <v>9.1</v>
      </c>
      <c r="K32" s="92">
        <f t="shared" si="2"/>
        <v>9.2666666666666675</v>
      </c>
      <c r="L32" s="92">
        <f>AVERAGE(C29:K31)</f>
        <v>9.1407407407407408</v>
      </c>
      <c r="M32" s="92">
        <f>AVEDEV(C32:K32)</f>
        <v>8.8065843621399589E-2</v>
      </c>
      <c r="N32"/>
      <c r="O32"/>
      <c r="P32"/>
      <c r="Q32"/>
      <c r="R32"/>
      <c r="S32"/>
      <c r="T32"/>
    </row>
    <row r="33" spans="1:20">
      <c r="A33" s="100"/>
      <c r="B33" s="101" t="s">
        <v>47</v>
      </c>
      <c r="C33" s="102">
        <f t="shared" ref="C33:K33" si="3">AVEDEV(C29:C31)</f>
        <v>0.73333333333333428</v>
      </c>
      <c r="D33" s="102">
        <f t="shared" si="3"/>
        <v>0.75555555555555587</v>
      </c>
      <c r="E33" s="102">
        <f t="shared" si="3"/>
        <v>0.75555555555555587</v>
      </c>
      <c r="F33" s="102">
        <f t="shared" si="3"/>
        <v>0.57777777777777806</v>
      </c>
      <c r="G33" s="102">
        <f t="shared" si="3"/>
        <v>0.71111111111111092</v>
      </c>
      <c r="H33" s="102">
        <f t="shared" si="3"/>
        <v>0.7555555555555552</v>
      </c>
      <c r="I33" s="102">
        <f t="shared" si="3"/>
        <v>0.66666666666666663</v>
      </c>
      <c r="J33" s="102">
        <f t="shared" si="3"/>
        <v>0.59999999999999964</v>
      </c>
      <c r="K33" s="102">
        <f t="shared" si="3"/>
        <v>0.55555555555555591</v>
      </c>
      <c r="L33" s="102"/>
      <c r="M33" s="102"/>
    </row>
    <row r="34" spans="1:20">
      <c r="A34" s="203" t="s">
        <v>113</v>
      </c>
      <c r="B34" s="48" t="s">
        <v>226</v>
      </c>
      <c r="C34" s="67">
        <v>9.1999999999999993</v>
      </c>
      <c r="D34" s="67">
        <v>8.9</v>
      </c>
      <c r="E34" s="124">
        <v>8.9</v>
      </c>
      <c r="F34" s="124">
        <v>8.9</v>
      </c>
      <c r="G34" s="124">
        <v>8.8000000000000007</v>
      </c>
      <c r="H34" s="124">
        <v>8.9</v>
      </c>
      <c r="I34" s="124"/>
      <c r="J34" s="124"/>
      <c r="K34" s="124"/>
      <c r="L34" s="124">
        <f>AVERAGE(E34:K34)</f>
        <v>8.875</v>
      </c>
      <c r="M34" s="124">
        <f>AVEDEV(E34:K34)</f>
        <v>3.7500000000000089E-2</v>
      </c>
      <c r="N34" s="125"/>
      <c r="O34" s="125"/>
      <c r="P34" s="125"/>
      <c r="Q34" s="125"/>
      <c r="R34" s="125"/>
      <c r="S34" s="125"/>
      <c r="T34" s="125"/>
    </row>
    <row r="35" spans="1:20">
      <c r="A35" s="203" t="s">
        <v>113</v>
      </c>
      <c r="B35" s="48" t="s">
        <v>126</v>
      </c>
      <c r="C35" s="67">
        <v>8.1</v>
      </c>
      <c r="D35" s="67">
        <v>8.4</v>
      </c>
      <c r="E35" s="27">
        <v>8.3000000000000007</v>
      </c>
      <c r="F35" s="27">
        <v>10.199999999999999</v>
      </c>
      <c r="G35" s="27">
        <v>8.1</v>
      </c>
      <c r="H35" s="27">
        <v>8.4</v>
      </c>
      <c r="I35" s="27">
        <v>8.4</v>
      </c>
      <c r="J35" s="27">
        <v>8.3000000000000007</v>
      </c>
      <c r="K35" s="27">
        <v>8.1999999999999993</v>
      </c>
      <c r="L35" s="27">
        <f>AVERAGE(E35:K35)</f>
        <v>8.5571428571428587</v>
      </c>
      <c r="M35" s="27">
        <f>AVEDEV(E35:K35)</f>
        <v>0.46938775510204167</v>
      </c>
    </row>
    <row r="36" spans="1:20" ht="18.75">
      <c r="A36" s="93"/>
      <c r="B36" s="94" t="s">
        <v>46</v>
      </c>
      <c r="C36" s="92">
        <f t="shared" ref="C36:K36" si="4">AVERAGE(C34:C35)</f>
        <v>8.6499999999999986</v>
      </c>
      <c r="D36" s="92">
        <f t="shared" si="4"/>
        <v>8.65</v>
      </c>
      <c r="E36" s="92">
        <f t="shared" si="4"/>
        <v>8.6000000000000014</v>
      </c>
      <c r="F36" s="92">
        <f t="shared" si="4"/>
        <v>9.5500000000000007</v>
      </c>
      <c r="G36" s="92">
        <f t="shared" si="4"/>
        <v>8.4499999999999993</v>
      </c>
      <c r="H36" s="92">
        <f t="shared" si="4"/>
        <v>8.65</v>
      </c>
      <c r="I36" s="92">
        <f t="shared" si="4"/>
        <v>8.4</v>
      </c>
      <c r="J36" s="92">
        <f t="shared" si="4"/>
        <v>8.3000000000000007</v>
      </c>
      <c r="K36" s="92">
        <f t="shared" si="4"/>
        <v>8.1999999999999993</v>
      </c>
      <c r="L36" s="92">
        <f>AVERAGE(C36:K36)</f>
        <v>8.6055555555555561</v>
      </c>
      <c r="M36" s="92">
        <f>AVEDEV(C36:K36)</f>
        <v>0.23950617283950612</v>
      </c>
    </row>
    <row r="37" spans="1:20">
      <c r="A37" s="100"/>
      <c r="B37" s="101" t="s">
        <v>47</v>
      </c>
      <c r="C37" s="100"/>
      <c r="D37" s="102"/>
      <c r="E37" s="102"/>
      <c r="F37" s="102"/>
      <c r="G37" s="102"/>
      <c r="H37" s="102"/>
      <c r="I37" s="102"/>
      <c r="J37" s="102"/>
      <c r="K37" s="102"/>
      <c r="L37" s="102"/>
      <c r="M37" s="102"/>
    </row>
    <row r="38" spans="1:20" ht="15.75">
      <c r="A38" s="26" t="s">
        <v>114</v>
      </c>
      <c r="B38" s="143" t="s">
        <v>125</v>
      </c>
      <c r="C38" s="27">
        <v>8.1</v>
      </c>
      <c r="D38" s="27">
        <v>8.4</v>
      </c>
      <c r="E38" s="27">
        <v>7.7</v>
      </c>
      <c r="F38" s="27">
        <v>8.4</v>
      </c>
      <c r="G38" s="27">
        <v>8.1999999999999993</v>
      </c>
      <c r="H38" s="27">
        <v>8.5</v>
      </c>
      <c r="I38" s="27">
        <v>8.6999999999999993</v>
      </c>
      <c r="J38" s="27">
        <v>8.5</v>
      </c>
      <c r="K38" s="27">
        <v>8.8000000000000007</v>
      </c>
      <c r="L38" s="27">
        <f>AVERAGE(C38:K38)</f>
        <v>8.3666666666666671</v>
      </c>
      <c r="M38" s="27">
        <f>AVEDEV(C38:K38)</f>
        <v>0.24444444444444446</v>
      </c>
    </row>
    <row r="39" spans="1:20" ht="15.75">
      <c r="A39" s="26" t="s">
        <v>114</v>
      </c>
      <c r="B39" s="143" t="s">
        <v>123</v>
      </c>
      <c r="C39" s="27">
        <v>8.4</v>
      </c>
      <c r="D39" s="27">
        <v>7.8</v>
      </c>
      <c r="E39" s="27">
        <v>8.6</v>
      </c>
      <c r="F39" s="27">
        <v>7.8</v>
      </c>
      <c r="G39" s="27">
        <v>8</v>
      </c>
      <c r="H39" s="27">
        <v>8.1</v>
      </c>
      <c r="I39" s="27">
        <v>8.6</v>
      </c>
      <c r="J39" s="27">
        <v>9</v>
      </c>
      <c r="K39" s="27">
        <v>9</v>
      </c>
      <c r="L39" s="27">
        <f>AVERAGE(C39:K39)</f>
        <v>8.3666666666666671</v>
      </c>
      <c r="M39" s="27">
        <f>AVEDEV(C39:K39)</f>
        <v>0.3925925925925926</v>
      </c>
    </row>
    <row r="40" spans="1:20" ht="18.75">
      <c r="A40" s="93"/>
      <c r="B40" s="94" t="s">
        <v>46</v>
      </c>
      <c r="C40" s="92">
        <f t="shared" ref="C40:K40" si="5">AVERAGE(C38:C39)</f>
        <v>8.25</v>
      </c>
      <c r="D40" s="92">
        <f t="shared" si="5"/>
        <v>8.1</v>
      </c>
      <c r="E40" s="92">
        <f t="shared" si="5"/>
        <v>8.15</v>
      </c>
      <c r="F40" s="92">
        <f t="shared" si="5"/>
        <v>8.1</v>
      </c>
      <c r="G40" s="92">
        <f t="shared" si="5"/>
        <v>8.1</v>
      </c>
      <c r="H40" s="92">
        <f t="shared" si="5"/>
        <v>8.3000000000000007</v>
      </c>
      <c r="I40" s="92">
        <f t="shared" si="5"/>
        <v>8.6499999999999986</v>
      </c>
      <c r="J40" s="92">
        <f t="shared" si="5"/>
        <v>8.75</v>
      </c>
      <c r="K40" s="92">
        <f t="shared" si="5"/>
        <v>8.9</v>
      </c>
      <c r="L40" s="92">
        <f>AVERAGE(C40:K40)</f>
        <v>8.3666666666666671</v>
      </c>
      <c r="M40" s="92">
        <f>AVEDEV(C40:K40)</f>
        <v>0.26666666666666672</v>
      </c>
      <c r="O40" s="213" t="s">
        <v>10</v>
      </c>
      <c r="P40" s="59" t="s">
        <v>112</v>
      </c>
      <c r="Q40" s="59" t="s">
        <v>113</v>
      </c>
      <c r="R40" s="59" t="s">
        <v>114</v>
      </c>
      <c r="S40" s="59" t="s">
        <v>124</v>
      </c>
      <c r="T40" s="214"/>
    </row>
    <row r="41" spans="1:20" ht="15.75">
      <c r="A41" s="100"/>
      <c r="B41" s="101" t="s">
        <v>47</v>
      </c>
      <c r="C41" s="100">
        <f>AVEDEV(C38:C39)</f>
        <v>0.15000000000000036</v>
      </c>
      <c r="D41" s="100">
        <f t="shared" ref="D41:K41" si="6">AVEDEV(D38:D39)</f>
        <v>0.30000000000000027</v>
      </c>
      <c r="E41" s="100">
        <f t="shared" si="6"/>
        <v>0.44999999999999973</v>
      </c>
      <c r="F41" s="100">
        <f t="shared" si="6"/>
        <v>0.30000000000000027</v>
      </c>
      <c r="G41" s="100">
        <f t="shared" si="6"/>
        <v>9.9999999999999645E-2</v>
      </c>
      <c r="H41" s="100">
        <f t="shared" si="6"/>
        <v>0.20000000000000018</v>
      </c>
      <c r="I41" s="100">
        <f t="shared" si="6"/>
        <v>4.9999999999999822E-2</v>
      </c>
      <c r="J41" s="100">
        <f t="shared" si="6"/>
        <v>0.25</v>
      </c>
      <c r="K41" s="100">
        <f t="shared" si="6"/>
        <v>9.9999999999999645E-2</v>
      </c>
      <c r="L41" s="102"/>
      <c r="M41" s="102"/>
      <c r="O41" s="213" t="s">
        <v>46</v>
      </c>
      <c r="P41" s="59">
        <v>9.1</v>
      </c>
      <c r="Q41" s="59">
        <v>8.6</v>
      </c>
      <c r="R41" s="59">
        <v>8.4</v>
      </c>
      <c r="S41" s="59">
        <v>8.9</v>
      </c>
      <c r="T41" s="215">
        <f>AVERAGE(P41:S41)</f>
        <v>8.75</v>
      </c>
    </row>
    <row r="42" spans="1:20" ht="18.75">
      <c r="A42" s="26"/>
      <c r="B42" s="143" t="s">
        <v>52</v>
      </c>
      <c r="C42" s="27">
        <v>9.1999999999999993</v>
      </c>
      <c r="D42" s="27">
        <v>9.6999999999999993</v>
      </c>
      <c r="E42" s="27">
        <v>9.5</v>
      </c>
      <c r="F42" s="27">
        <v>9.1</v>
      </c>
      <c r="G42" s="27">
        <v>8.8000000000000007</v>
      </c>
      <c r="H42" s="27">
        <v>8.6</v>
      </c>
      <c r="I42" s="27">
        <v>8.9</v>
      </c>
      <c r="J42" s="27">
        <v>8.4</v>
      </c>
      <c r="K42" s="27">
        <v>8.3000000000000007</v>
      </c>
      <c r="L42" s="95">
        <f>AVERAGE(C42:K42)</f>
        <v>8.9444444444444446</v>
      </c>
      <c r="M42" s="95">
        <f>AVEDEV(C42:K42)</f>
        <v>0.3827160493827157</v>
      </c>
      <c r="O42" s="213" t="s">
        <v>47</v>
      </c>
      <c r="P42" s="59">
        <v>0.1</v>
      </c>
      <c r="Q42" s="59">
        <v>0.4</v>
      </c>
      <c r="R42" s="59">
        <v>0.4</v>
      </c>
      <c r="S42" s="59">
        <v>0.4</v>
      </c>
      <c r="T42" s="215">
        <f>AVEDEV(P42:S42)</f>
        <v>0.11250000000000002</v>
      </c>
    </row>
    <row r="43" spans="1:20" ht="18.75">
      <c r="A43" s="103"/>
      <c r="B43" s="94" t="s">
        <v>140</v>
      </c>
      <c r="C43" s="92">
        <f t="shared" ref="C43:K43" si="7">AVERAGE(C29:C31,C35,C38:C39,C42)</f>
        <v>8.7714285714285722</v>
      </c>
      <c r="D43" s="92">
        <f t="shared" si="7"/>
        <v>8.8285714285714274</v>
      </c>
      <c r="E43" s="92">
        <f t="shared" si="7"/>
        <v>8.8428571428571434</v>
      </c>
      <c r="F43" s="92">
        <f t="shared" si="7"/>
        <v>8.9142857142857128</v>
      </c>
      <c r="G43" s="92">
        <f t="shared" si="7"/>
        <v>8.5999999999999979</v>
      </c>
      <c r="H43" s="92">
        <f t="shared" si="7"/>
        <v>8.6857142857142868</v>
      </c>
      <c r="I43" s="92">
        <f t="shared" si="7"/>
        <v>8.8857142857142861</v>
      </c>
      <c r="J43" s="92">
        <f t="shared" si="7"/>
        <v>8.7857142857142847</v>
      </c>
      <c r="K43" s="92">
        <f t="shared" si="7"/>
        <v>8.8714285714285701</v>
      </c>
      <c r="L43" s="92">
        <f>AVERAGE(C43:K43)</f>
        <v>8.7984126984126974</v>
      </c>
      <c r="M43" s="92">
        <f>AVEDEV(C43:K43)</f>
        <v>7.7954144620811211E-2</v>
      </c>
    </row>
    <row r="44" spans="1:20">
      <c r="A44" s="48" t="s">
        <v>98</v>
      </c>
      <c r="C44" s="18"/>
      <c r="I44"/>
      <c r="J44"/>
      <c r="L44" s="18"/>
      <c r="M44" s="18"/>
    </row>
    <row r="45" spans="1:20">
      <c r="A45" s="48"/>
      <c r="C45" s="18"/>
      <c r="I45"/>
      <c r="J45"/>
      <c r="L45" s="18"/>
      <c r="M45" s="18"/>
    </row>
    <row r="46" spans="1:20" ht="21">
      <c r="A46" s="145" t="s">
        <v>185</v>
      </c>
      <c r="B46" s="107"/>
      <c r="C46" s="108"/>
      <c r="D46" s="109"/>
      <c r="E46" s="110"/>
      <c r="F46" s="109"/>
      <c r="G46" s="109"/>
      <c r="H46" s="109"/>
      <c r="I46" s="109"/>
      <c r="J46" s="109"/>
      <c r="K46" s="109"/>
      <c r="L46" s="111"/>
      <c r="M46" s="111"/>
      <c r="N46" s="110"/>
      <c r="O46" s="110"/>
      <c r="P46" s="110"/>
      <c r="Q46" s="110"/>
      <c r="R46" s="110"/>
      <c r="S46" s="110"/>
      <c r="T46" s="110"/>
    </row>
    <row r="47" spans="1:20">
      <c r="A47" s="53" t="s">
        <v>544</v>
      </c>
      <c r="B47" s="52"/>
      <c r="C47" s="53" t="s">
        <v>138</v>
      </c>
      <c r="D47" s="53" t="s">
        <v>137</v>
      </c>
      <c r="E47" s="53" t="s">
        <v>136</v>
      </c>
      <c r="F47" s="53" t="s">
        <v>135</v>
      </c>
      <c r="G47" s="53" t="s">
        <v>134</v>
      </c>
      <c r="H47" s="53" t="s">
        <v>133</v>
      </c>
      <c r="I47" s="53" t="s">
        <v>132</v>
      </c>
      <c r="J47" s="53" t="s">
        <v>131</v>
      </c>
      <c r="K47" s="53" t="s">
        <v>130</v>
      </c>
      <c r="L47" s="53" t="s">
        <v>46</v>
      </c>
      <c r="M47" s="53" t="s">
        <v>47</v>
      </c>
    </row>
    <row r="48" spans="1:20">
      <c r="A48" s="26" t="s">
        <v>128</v>
      </c>
      <c r="B48" s="52" t="s">
        <v>51</v>
      </c>
      <c r="C48" s="27">
        <v>8.9499999999999993</v>
      </c>
      <c r="D48" s="27">
        <v>8.93</v>
      </c>
      <c r="E48" s="27">
        <v>9.1199999999999992</v>
      </c>
      <c r="F48" s="27">
        <v>9.11</v>
      </c>
      <c r="G48" s="27">
        <v>9.02</v>
      </c>
      <c r="H48" s="27">
        <v>8.5500000000000007</v>
      </c>
      <c r="I48" s="27">
        <v>9.07</v>
      </c>
      <c r="J48" s="27">
        <v>8.9600000000000009</v>
      </c>
      <c r="K48" s="27">
        <v>8.84</v>
      </c>
      <c r="L48" s="27">
        <f>AVERAGE(C48:K48)</f>
        <v>8.9499999999999993</v>
      </c>
      <c r="M48" s="27">
        <f>AVEDEV(C48:K48)</f>
        <v>0.11777777777777783</v>
      </c>
    </row>
    <row r="49" spans="1:20">
      <c r="A49" s="26" t="s">
        <v>128</v>
      </c>
      <c r="B49" s="52" t="s">
        <v>129</v>
      </c>
      <c r="C49" s="27">
        <v>8.81</v>
      </c>
      <c r="D49" s="27">
        <v>9.1199999999999992</v>
      </c>
      <c r="E49" s="27">
        <v>9.07</v>
      </c>
      <c r="F49" s="27">
        <v>8.73</v>
      </c>
      <c r="G49" s="27">
        <v>8.65</v>
      </c>
      <c r="H49" s="27">
        <v>8.43</v>
      </c>
      <c r="I49" s="27">
        <v>9.5399999999999991</v>
      </c>
      <c r="J49" s="27">
        <v>8.44</v>
      </c>
      <c r="K49" s="27">
        <v>8.64</v>
      </c>
      <c r="L49" s="27">
        <f>AVERAGE(C49:K49)</f>
        <v>8.8255555555555567</v>
      </c>
      <c r="M49" s="27">
        <f>AVEDEV(C49:K49)</f>
        <v>0.27851851851851861</v>
      </c>
    </row>
    <row r="50" spans="1:20">
      <c r="A50" s="26" t="s">
        <v>128</v>
      </c>
      <c r="B50" s="52" t="s">
        <v>127</v>
      </c>
      <c r="C50" s="27">
        <v>7.4</v>
      </c>
      <c r="D50" s="27">
        <v>7.47</v>
      </c>
      <c r="E50" s="27">
        <v>7.35</v>
      </c>
      <c r="F50" s="27">
        <v>7.72</v>
      </c>
      <c r="G50" s="27">
        <v>7.64</v>
      </c>
      <c r="H50" s="27">
        <v>7.52</v>
      </c>
      <c r="I50" s="27">
        <v>7.69</v>
      </c>
      <c r="J50" s="27">
        <v>7.76</v>
      </c>
      <c r="K50" s="27">
        <v>7.81</v>
      </c>
      <c r="L50" s="27">
        <f>AVERAGE(C50:K50)</f>
        <v>7.5955555555555536</v>
      </c>
      <c r="M50" s="27">
        <f>AVEDEV(C50:K50)</f>
        <v>0.14271604938271626</v>
      </c>
    </row>
    <row r="51" spans="1:20" ht="18.75">
      <c r="A51" s="93"/>
      <c r="B51" s="94" t="s">
        <v>46</v>
      </c>
      <c r="C51" s="92">
        <f t="shared" ref="C51:K51" si="8">AVERAGE(C48:C50)</f>
        <v>8.3866666666666649</v>
      </c>
      <c r="D51" s="92">
        <f t="shared" si="8"/>
        <v>8.5066666666666659</v>
      </c>
      <c r="E51" s="92">
        <f t="shared" si="8"/>
        <v>8.5133333333333336</v>
      </c>
      <c r="F51" s="92">
        <f t="shared" si="8"/>
        <v>8.52</v>
      </c>
      <c r="G51" s="92">
        <f t="shared" si="8"/>
        <v>8.4366666666666674</v>
      </c>
      <c r="H51" s="92">
        <f t="shared" si="8"/>
        <v>8.1666666666666661</v>
      </c>
      <c r="I51" s="92">
        <f t="shared" si="8"/>
        <v>8.7666666666666675</v>
      </c>
      <c r="J51" s="92">
        <f t="shared" si="8"/>
        <v>8.3866666666666649</v>
      </c>
      <c r="K51" s="92">
        <f t="shared" si="8"/>
        <v>8.43</v>
      </c>
      <c r="L51" s="92">
        <f>AVERAGE(C51:K51)</f>
        <v>8.4570370370370345</v>
      </c>
      <c r="M51" s="92">
        <f>AVEDEV(C51:K51)</f>
        <v>0.10633744855967089</v>
      </c>
    </row>
    <row r="52" spans="1:20">
      <c r="A52" s="100"/>
      <c r="B52" s="101" t="s">
        <v>47</v>
      </c>
      <c r="C52" s="102">
        <f t="shared" ref="C52:K52" si="9">AVEDEV(C48:C50)</f>
        <v>0.65777777777777813</v>
      </c>
      <c r="D52" s="102">
        <f t="shared" si="9"/>
        <v>0.69111111111111112</v>
      </c>
      <c r="E52" s="102">
        <f t="shared" si="9"/>
        <v>0.77555555555555544</v>
      </c>
      <c r="F52" s="102">
        <f t="shared" si="9"/>
        <v>0.53333333333333355</v>
      </c>
      <c r="G52" s="102">
        <f t="shared" si="9"/>
        <v>0.53111111111111098</v>
      </c>
      <c r="H52" s="102">
        <f t="shared" si="9"/>
        <v>0.43111111111111161</v>
      </c>
      <c r="I52" s="102">
        <f t="shared" si="9"/>
        <v>0.71777777777777718</v>
      </c>
      <c r="J52" s="102">
        <f t="shared" si="9"/>
        <v>0.41777777777777853</v>
      </c>
      <c r="K52" s="102">
        <f t="shared" si="9"/>
        <v>0.41333333333333372</v>
      </c>
      <c r="L52" s="102"/>
      <c r="M52" s="102"/>
    </row>
    <row r="53" spans="1:20" s="125" customFormat="1">
      <c r="A53" s="210"/>
      <c r="B53" s="211" t="s">
        <v>226</v>
      </c>
      <c r="C53" s="124">
        <v>7.7</v>
      </c>
      <c r="D53" s="124">
        <v>8</v>
      </c>
      <c r="E53" s="124">
        <v>7.9</v>
      </c>
      <c r="F53" s="124">
        <v>7.9</v>
      </c>
      <c r="G53" s="124">
        <v>7.8</v>
      </c>
      <c r="H53" s="124">
        <v>8.5</v>
      </c>
      <c r="I53" s="124"/>
      <c r="J53" s="124"/>
      <c r="K53" s="124"/>
      <c r="L53" s="124"/>
      <c r="M53" s="124"/>
    </row>
    <row r="54" spans="1:20">
      <c r="A54" s="26" t="s">
        <v>113</v>
      </c>
      <c r="B54" s="52" t="s">
        <v>126</v>
      </c>
      <c r="C54" s="27">
        <v>7.41</v>
      </c>
      <c r="D54" s="27">
        <v>7.17</v>
      </c>
      <c r="E54" s="27">
        <v>7.64</v>
      </c>
      <c r="F54" s="27">
        <v>7.59</v>
      </c>
      <c r="G54" s="27">
        <v>7.48</v>
      </c>
      <c r="H54" s="27">
        <v>7.35</v>
      </c>
      <c r="I54" s="27">
        <v>7.25</v>
      </c>
      <c r="J54" s="27">
        <v>7.33</v>
      </c>
      <c r="K54" s="27">
        <v>7.69</v>
      </c>
      <c r="L54" s="27">
        <f>AVERAGE(C54:K54)</f>
        <v>7.434444444444444</v>
      </c>
      <c r="M54" s="27">
        <f>AVEDEV(C54:K54)</f>
        <v>0.14716049382716051</v>
      </c>
    </row>
    <row r="55" spans="1:20" ht="18.75">
      <c r="A55" s="93"/>
      <c r="B55" s="94" t="s">
        <v>46</v>
      </c>
      <c r="C55" s="92">
        <f>AVERAGE(C53:C54)</f>
        <v>7.5549999999999997</v>
      </c>
      <c r="D55" s="92">
        <f t="shared" ref="D55:H55" si="10">AVERAGE(D53:D54)</f>
        <v>7.585</v>
      </c>
      <c r="E55" s="92">
        <f t="shared" si="10"/>
        <v>7.77</v>
      </c>
      <c r="F55" s="92">
        <f t="shared" si="10"/>
        <v>7.7450000000000001</v>
      </c>
      <c r="G55" s="92">
        <f t="shared" si="10"/>
        <v>7.6400000000000006</v>
      </c>
      <c r="H55" s="92">
        <f t="shared" si="10"/>
        <v>7.9249999999999998</v>
      </c>
      <c r="I55" s="92">
        <f t="shared" ref="I55:K55" si="11">AVERAGE(I54:I54)</f>
        <v>7.25</v>
      </c>
      <c r="J55" s="92">
        <f t="shared" si="11"/>
        <v>7.33</v>
      </c>
      <c r="K55" s="92">
        <f t="shared" si="11"/>
        <v>7.69</v>
      </c>
      <c r="L55" s="92">
        <f>AVERAGE(C55:K55)</f>
        <v>7.6099999999999994</v>
      </c>
      <c r="M55" s="92">
        <f>AVEDEV(C55:K55)</f>
        <v>0.16000000000000014</v>
      </c>
    </row>
    <row r="56" spans="1:20">
      <c r="A56" s="100"/>
      <c r="B56" s="101" t="s">
        <v>47</v>
      </c>
      <c r="C56" s="100"/>
      <c r="D56" s="104"/>
      <c r="E56" s="104"/>
      <c r="F56" s="104"/>
      <c r="G56" s="104"/>
      <c r="H56" s="104"/>
      <c r="I56" s="104"/>
      <c r="J56" s="104"/>
      <c r="K56" s="104"/>
      <c r="L56" s="102"/>
      <c r="M56" s="102"/>
    </row>
    <row r="57" spans="1:20">
      <c r="A57" s="26" t="s">
        <v>114</v>
      </c>
      <c r="B57" s="52" t="s">
        <v>125</v>
      </c>
      <c r="C57" s="27">
        <v>8.93</v>
      </c>
      <c r="D57" s="27">
        <v>7.54</v>
      </c>
      <c r="E57" s="27">
        <v>8.9600000000000009</v>
      </c>
      <c r="F57" s="27">
        <v>8.6199999999999992</v>
      </c>
      <c r="G57" s="27">
        <v>7.9</v>
      </c>
      <c r="H57" s="27">
        <v>8.2100000000000009</v>
      </c>
      <c r="I57" s="27">
        <v>8.27</v>
      </c>
      <c r="J57" s="27">
        <v>7.77</v>
      </c>
      <c r="K57" s="27">
        <v>8.51</v>
      </c>
      <c r="L57" s="27">
        <f>AVERAGE(C57:K57)</f>
        <v>8.3011111111111102</v>
      </c>
      <c r="M57" s="27">
        <f>AVEDEV(C57:K57)</f>
        <v>0.40345679012345659</v>
      </c>
      <c r="O57" s="212" t="s">
        <v>9</v>
      </c>
      <c r="P57" s="26" t="s">
        <v>112</v>
      </c>
      <c r="Q57" s="26" t="s">
        <v>113</v>
      </c>
      <c r="R57" s="26" t="s">
        <v>114</v>
      </c>
      <c r="S57" s="26" t="s">
        <v>124</v>
      </c>
      <c r="T57" s="25"/>
    </row>
    <row r="58" spans="1:20">
      <c r="A58" s="26" t="s">
        <v>114</v>
      </c>
      <c r="B58" s="52" t="s">
        <v>123</v>
      </c>
      <c r="C58" s="27">
        <v>6.85</v>
      </c>
      <c r="D58" s="27">
        <v>6.93</v>
      </c>
      <c r="E58" s="27">
        <v>7.34</v>
      </c>
      <c r="F58" s="27">
        <v>7.56</v>
      </c>
      <c r="G58" s="27">
        <v>8.07</v>
      </c>
      <c r="H58" s="27">
        <v>8.17</v>
      </c>
      <c r="I58" s="27">
        <v>7.99</v>
      </c>
      <c r="J58" s="27">
        <v>7.52</v>
      </c>
      <c r="K58" s="27">
        <v>9.32</v>
      </c>
      <c r="L58" s="27">
        <f>AVERAGE(C58:K58)</f>
        <v>7.75</v>
      </c>
      <c r="M58" s="27">
        <f>AVEDEV(C58:K58)</f>
        <v>0.56666666666666687</v>
      </c>
      <c r="O58" s="212" t="s">
        <v>46</v>
      </c>
      <c r="P58" s="26">
        <v>8.5</v>
      </c>
      <c r="Q58" s="26">
        <v>7.7</v>
      </c>
      <c r="R58" s="26">
        <v>8</v>
      </c>
      <c r="S58" s="26">
        <v>8.1999999999999993</v>
      </c>
      <c r="T58" s="27">
        <f>AVERAGE(P58:S58)</f>
        <v>8.1</v>
      </c>
    </row>
    <row r="59" spans="1:20" ht="18.75">
      <c r="A59" s="93"/>
      <c r="B59" s="94" t="s">
        <v>46</v>
      </c>
      <c r="C59" s="92">
        <f t="shared" ref="C59:K59" si="12">AVERAGE(C57:C58)</f>
        <v>7.89</v>
      </c>
      <c r="D59" s="92">
        <f t="shared" si="12"/>
        <v>7.2349999999999994</v>
      </c>
      <c r="E59" s="92">
        <f t="shared" si="12"/>
        <v>8.15</v>
      </c>
      <c r="F59" s="92">
        <f t="shared" si="12"/>
        <v>8.09</v>
      </c>
      <c r="G59" s="92">
        <f t="shared" si="12"/>
        <v>7.9850000000000003</v>
      </c>
      <c r="H59" s="92">
        <f t="shared" si="12"/>
        <v>8.1900000000000013</v>
      </c>
      <c r="I59" s="92">
        <f t="shared" si="12"/>
        <v>8.129999999999999</v>
      </c>
      <c r="J59" s="92">
        <f t="shared" si="12"/>
        <v>7.6449999999999996</v>
      </c>
      <c r="K59" s="92">
        <f t="shared" si="12"/>
        <v>8.9149999999999991</v>
      </c>
      <c r="L59" s="92">
        <f>AVERAGE(C59:K59)</f>
        <v>8.0255555555555542</v>
      </c>
      <c r="M59" s="92">
        <f>AVEDEV(C59:K59)</f>
        <v>0.29938271604938294</v>
      </c>
      <c r="O59" s="212" t="s">
        <v>47</v>
      </c>
      <c r="P59" s="26">
        <v>0.1</v>
      </c>
      <c r="Q59" s="26">
        <v>0.1</v>
      </c>
      <c r="R59" s="26">
        <v>0.3</v>
      </c>
      <c r="S59" s="26">
        <v>0.2</v>
      </c>
      <c r="T59" s="27">
        <f>AVEDEV(P59:S59)</f>
        <v>7.4999999999999997E-2</v>
      </c>
    </row>
    <row r="60" spans="1:20">
      <c r="A60" s="99"/>
      <c r="B60" s="94" t="s">
        <v>47</v>
      </c>
      <c r="C60" s="102">
        <f>AVEDEV(C57:C58)</f>
        <v>1.04</v>
      </c>
      <c r="D60" s="102">
        <f t="shared" ref="D60:K60" si="13">AVEDEV(D57:D58)</f>
        <v>0.30500000000000016</v>
      </c>
      <c r="E60" s="102">
        <f t="shared" si="13"/>
        <v>0.8100000000000005</v>
      </c>
      <c r="F60" s="102">
        <f t="shared" si="13"/>
        <v>0.5299999999999998</v>
      </c>
      <c r="G60" s="102">
        <f t="shared" si="13"/>
        <v>8.4999999999999964E-2</v>
      </c>
      <c r="H60" s="102">
        <f t="shared" si="13"/>
        <v>2.0000000000000462E-2</v>
      </c>
      <c r="I60" s="102">
        <f t="shared" si="13"/>
        <v>0.13999999999999968</v>
      </c>
      <c r="J60" s="102">
        <f t="shared" si="13"/>
        <v>0.125</v>
      </c>
      <c r="K60" s="102">
        <f t="shared" si="13"/>
        <v>0.40500000000000025</v>
      </c>
      <c r="L60" s="104"/>
      <c r="M60" s="104"/>
    </row>
    <row r="61" spans="1:20" ht="18.75">
      <c r="A61" s="26"/>
      <c r="B61" s="52" t="s">
        <v>52</v>
      </c>
      <c r="C61" s="27">
        <v>7.59</v>
      </c>
      <c r="D61" s="27">
        <v>8.08</v>
      </c>
      <c r="E61" s="27">
        <v>8.57</v>
      </c>
      <c r="F61" s="27">
        <v>8.2799999999999994</v>
      </c>
      <c r="G61" s="27">
        <v>8.18</v>
      </c>
      <c r="H61" s="27">
        <v>8.3699999999999992</v>
      </c>
      <c r="I61" s="27">
        <v>7.96</v>
      </c>
      <c r="J61" s="27">
        <v>8.2200000000000006</v>
      </c>
      <c r="K61" s="27">
        <v>8.31</v>
      </c>
      <c r="L61" s="95">
        <f>AVERAGE(C61:K61)</f>
        <v>8.1733333333333338</v>
      </c>
      <c r="M61" s="95">
        <f>AVEDEV(C61:K61)</f>
        <v>0.19777777777777761</v>
      </c>
    </row>
    <row r="62" spans="1:20" ht="18.75">
      <c r="A62" s="106"/>
      <c r="B62" s="94" t="s">
        <v>140</v>
      </c>
      <c r="C62" s="92">
        <f>AVERAGE(C48:C50,C54,C57:C58,C61)</f>
        <v>7.9914285714285711</v>
      </c>
      <c r="D62" s="92">
        <f t="shared" ref="D62:K62" si="14">AVERAGE(D48:D50,D54,D57:D58,D61)</f>
        <v>7.8914285714285706</v>
      </c>
      <c r="E62" s="92">
        <f t="shared" si="14"/>
        <v>8.2928571428571427</v>
      </c>
      <c r="F62" s="92">
        <f t="shared" si="14"/>
        <v>8.23</v>
      </c>
      <c r="G62" s="92">
        <f t="shared" si="14"/>
        <v>8.1342857142857152</v>
      </c>
      <c r="H62" s="92">
        <f t="shared" si="14"/>
        <v>8.0857142857142854</v>
      </c>
      <c r="I62" s="92">
        <f t="shared" si="14"/>
        <v>8.2528571428571418</v>
      </c>
      <c r="J62" s="92">
        <f t="shared" si="14"/>
        <v>7.9999999999999982</v>
      </c>
      <c r="K62" s="92">
        <f t="shared" si="14"/>
        <v>8.4457142857142848</v>
      </c>
      <c r="L62" s="92">
        <f>AVERAGE(C62:K62)</f>
        <v>8.1471428571428568</v>
      </c>
      <c r="M62" s="92">
        <f>AVEDEV(C62:K62)</f>
        <v>0.14063492063492067</v>
      </c>
    </row>
    <row r="63" spans="1:20">
      <c r="A63" s="48" t="s">
        <v>97</v>
      </c>
      <c r="C63" s="18"/>
      <c r="I63"/>
      <c r="J63"/>
      <c r="L63" s="18"/>
      <c r="M63" s="18"/>
    </row>
  </sheetData>
  <mergeCells count="1">
    <mergeCell ref="B19:D19"/>
  </mergeCells>
  <pageMargins left="0.7" right="0.7" top="0.78740157499999996" bottom="0.78740157499999996" header="0.3" footer="0.3"/>
  <pageSetup paperSize="9" orientation="portrait" r:id="rId1"/>
  <ignoredErrors>
    <ignoredError sqref="C12:C13 C9:C10 C5"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027FE-3D11-4D2B-AFD6-CE25A52920E7}">
  <dimension ref="A1:AQ126"/>
  <sheetViews>
    <sheetView workbookViewId="0">
      <selection activeCell="N108" sqref="N108"/>
    </sheetView>
  </sheetViews>
  <sheetFormatPr baseColWidth="10" defaultRowHeight="15"/>
  <cols>
    <col min="9" max="9" width="26.42578125" customWidth="1"/>
    <col min="10" max="10" width="11.42578125" customWidth="1"/>
    <col min="11" max="11" width="13.7109375" customWidth="1"/>
    <col min="12" max="12" width="13.42578125" customWidth="1"/>
    <col min="13" max="13" width="15.140625" customWidth="1"/>
    <col min="18" max="18" width="11.42578125" customWidth="1"/>
  </cols>
  <sheetData>
    <row r="1" spans="9:32" s="117" customFormat="1" ht="23.25">
      <c r="I1" s="117" t="s">
        <v>146</v>
      </c>
    </row>
    <row r="2" spans="9:32">
      <c r="I2" s="52"/>
      <c r="J2" s="53">
        <v>2011</v>
      </c>
      <c r="K2" s="53">
        <v>2012</v>
      </c>
      <c r="L2" s="53">
        <v>2013</v>
      </c>
      <c r="M2" s="53">
        <v>2014</v>
      </c>
      <c r="N2" s="53">
        <v>2015</v>
      </c>
      <c r="O2" s="53">
        <v>2016</v>
      </c>
      <c r="P2" s="53">
        <v>2017</v>
      </c>
      <c r="Q2" s="53">
        <v>2018</v>
      </c>
      <c r="R2" s="53">
        <v>2019</v>
      </c>
    </row>
    <row r="3" spans="9:32">
      <c r="I3" s="52" t="s">
        <v>70</v>
      </c>
      <c r="J3" s="54">
        <v>71132</v>
      </c>
      <c r="K3" s="54">
        <v>76272</v>
      </c>
      <c r="L3" s="54">
        <v>118503</v>
      </c>
      <c r="M3" s="54">
        <v>79032</v>
      </c>
      <c r="N3" s="54">
        <v>79867</v>
      </c>
      <c r="O3" s="54">
        <v>79702</v>
      </c>
      <c r="P3" s="54">
        <v>76648</v>
      </c>
      <c r="Q3" s="54">
        <v>75811</v>
      </c>
      <c r="R3" s="26">
        <v>75181</v>
      </c>
    </row>
    <row r="4" spans="9:32">
      <c r="I4" s="52" t="s">
        <v>33</v>
      </c>
      <c r="J4" s="54">
        <v>69688</v>
      </c>
      <c r="K4" s="54">
        <v>74629</v>
      </c>
      <c r="L4" s="54">
        <v>115144</v>
      </c>
      <c r="M4" s="54">
        <v>76318</v>
      </c>
      <c r="N4" s="54">
        <v>77104</v>
      </c>
      <c r="O4" s="54">
        <v>76907</v>
      </c>
      <c r="P4" s="54">
        <v>73484</v>
      </c>
      <c r="Q4" s="54">
        <v>72601</v>
      </c>
      <c r="R4" s="26">
        <v>72348</v>
      </c>
    </row>
    <row r="5" spans="9:32">
      <c r="I5" s="114" t="s">
        <v>81</v>
      </c>
      <c r="J5" s="115">
        <v>2718</v>
      </c>
      <c r="K5" s="115">
        <v>2912</v>
      </c>
      <c r="L5" s="115">
        <v>3591</v>
      </c>
      <c r="M5" s="115">
        <v>2752</v>
      </c>
      <c r="N5" s="115">
        <v>2792</v>
      </c>
      <c r="O5" s="115">
        <v>2992</v>
      </c>
      <c r="P5" s="115">
        <v>3005</v>
      </c>
      <c r="Q5" s="115">
        <v>3302</v>
      </c>
      <c r="R5" s="98">
        <v>3236</v>
      </c>
    </row>
    <row r="6" spans="9:32" ht="15.75" customHeight="1">
      <c r="I6" s="126" t="s">
        <v>182</v>
      </c>
      <c r="J6" s="127">
        <v>2985</v>
      </c>
      <c r="K6" s="127">
        <v>3284</v>
      </c>
      <c r="L6" s="127">
        <v>3915</v>
      </c>
      <c r="M6" s="127">
        <v>3190</v>
      </c>
      <c r="N6" s="127">
        <v>3369</v>
      </c>
      <c r="O6" s="127">
        <v>3413</v>
      </c>
      <c r="P6" s="127">
        <v>3351</v>
      </c>
      <c r="Q6" s="128">
        <v>3566</v>
      </c>
      <c r="R6" s="129">
        <v>3530</v>
      </c>
      <c r="S6" s="386" t="s">
        <v>183</v>
      </c>
      <c r="T6" s="387"/>
      <c r="U6" s="387"/>
      <c r="V6" s="387"/>
      <c r="W6" s="387"/>
      <c r="X6" s="387"/>
      <c r="Y6" s="387"/>
      <c r="Z6" s="387"/>
      <c r="AA6" s="387"/>
      <c r="AB6" s="387"/>
      <c r="AC6" s="387"/>
      <c r="AD6" s="387"/>
      <c r="AE6" s="130"/>
      <c r="AF6" s="130"/>
    </row>
    <row r="7" spans="9:32" ht="15.75">
      <c r="I7" s="161" t="s">
        <v>145</v>
      </c>
      <c r="J7" s="16">
        <f>J5/J4*100</f>
        <v>3.9002410745035014</v>
      </c>
      <c r="K7" s="16">
        <f t="shared" ref="K7:R7" si="0">K5/K4*100</f>
        <v>3.9019684037036537</v>
      </c>
      <c r="L7" s="16">
        <f t="shared" si="0"/>
        <v>3.1187035364413256</v>
      </c>
      <c r="M7" s="16">
        <f t="shared" si="0"/>
        <v>3.6059645168898555</v>
      </c>
      <c r="N7" s="16">
        <f t="shared" si="0"/>
        <v>3.6210832122847063</v>
      </c>
      <c r="O7" s="16">
        <f t="shared" si="0"/>
        <v>3.8904130963371344</v>
      </c>
      <c r="P7" s="16">
        <f t="shared" si="0"/>
        <v>4.0893255674704694</v>
      </c>
      <c r="Q7" s="16">
        <f t="shared" si="0"/>
        <v>4.5481467197421521</v>
      </c>
      <c r="R7" s="16">
        <f t="shared" si="0"/>
        <v>4.4728257864764744</v>
      </c>
    </row>
    <row r="8" spans="9:32">
      <c r="I8" s="52" t="s">
        <v>79</v>
      </c>
      <c r="J8" s="27">
        <v>9.44</v>
      </c>
      <c r="K8" s="27">
        <v>9.5</v>
      </c>
      <c r="L8" s="27">
        <v>9.620000000000001</v>
      </c>
      <c r="M8" s="27">
        <v>9.5299999999999994</v>
      </c>
      <c r="N8" s="27">
        <v>9.59</v>
      </c>
      <c r="O8" s="27">
        <v>9.6499999999999986</v>
      </c>
      <c r="P8" s="27">
        <v>9.68</v>
      </c>
      <c r="Q8" s="27">
        <v>9.68</v>
      </c>
      <c r="R8" s="113">
        <v>9.6999999999999993</v>
      </c>
      <c r="AB8" s="18"/>
      <c r="AC8" s="18"/>
      <c r="AD8" s="18"/>
    </row>
    <row r="9" spans="9:32" ht="15.75">
      <c r="I9" s="52" t="s">
        <v>78</v>
      </c>
      <c r="J9" s="60"/>
      <c r="K9" s="60"/>
      <c r="L9" s="60"/>
      <c r="M9" s="15">
        <v>9.3000000000000007</v>
      </c>
      <c r="N9" s="15">
        <v>9.4</v>
      </c>
      <c r="O9" s="15">
        <v>9</v>
      </c>
      <c r="P9" s="15">
        <v>8.8000000000000007</v>
      </c>
      <c r="Q9" s="15">
        <v>9.6</v>
      </c>
      <c r="R9" s="26">
        <v>8.8000000000000007</v>
      </c>
    </row>
    <row r="10" spans="9:32">
      <c r="I10" s="52" t="s">
        <v>82</v>
      </c>
      <c r="J10" s="25"/>
      <c r="K10" s="26"/>
      <c r="L10" s="26"/>
      <c r="M10" s="26">
        <v>2009</v>
      </c>
      <c r="N10" s="26">
        <v>2010</v>
      </c>
      <c r="O10" s="26">
        <v>2124</v>
      </c>
      <c r="P10" s="26">
        <v>2104</v>
      </c>
      <c r="Q10" s="26">
        <v>2311</v>
      </c>
      <c r="R10" s="46">
        <f>R5*70/100</f>
        <v>2265.1999999999998</v>
      </c>
    </row>
    <row r="11" spans="9:32">
      <c r="I11" s="52" t="s">
        <v>71</v>
      </c>
      <c r="J11" s="25"/>
      <c r="K11" s="25"/>
      <c r="L11" s="25"/>
      <c r="M11" s="26">
        <v>743</v>
      </c>
      <c r="N11" s="26">
        <v>782</v>
      </c>
      <c r="O11" s="26">
        <v>868</v>
      </c>
      <c r="P11" s="26">
        <v>901</v>
      </c>
      <c r="Q11" s="26">
        <v>991</v>
      </c>
      <c r="R11" s="46">
        <f>R5*30/100</f>
        <v>970.8</v>
      </c>
    </row>
    <row r="12" spans="9:32">
      <c r="I12" s="52" t="s">
        <v>143</v>
      </c>
      <c r="J12" s="25"/>
      <c r="K12" s="25"/>
      <c r="L12" s="25"/>
      <c r="M12" s="46">
        <f>M10/M5*100</f>
        <v>73.001453488372093</v>
      </c>
      <c r="N12" s="46">
        <f t="shared" ref="N12:R12" si="1">N10/N5*100</f>
        <v>71.991404011461313</v>
      </c>
      <c r="O12" s="46">
        <f t="shared" si="1"/>
        <v>70.98930481283422</v>
      </c>
      <c r="P12" s="46">
        <f t="shared" si="1"/>
        <v>70.016638935108162</v>
      </c>
      <c r="Q12" s="46">
        <f t="shared" si="1"/>
        <v>69.987886129618417</v>
      </c>
      <c r="R12" s="26">
        <f t="shared" si="1"/>
        <v>70</v>
      </c>
    </row>
    <row r="13" spans="9:32">
      <c r="I13" s="52" t="s">
        <v>144</v>
      </c>
      <c r="J13" s="25"/>
      <c r="K13" s="25"/>
      <c r="L13" s="25"/>
      <c r="M13" s="46">
        <f>M11/M5*100</f>
        <v>26.998546511627907</v>
      </c>
      <c r="N13" s="46">
        <f t="shared" ref="N13:R13" si="2">N11/N5*100</f>
        <v>28.00859598853868</v>
      </c>
      <c r="O13" s="46">
        <f t="shared" si="2"/>
        <v>29.010695187165776</v>
      </c>
      <c r="P13" s="46">
        <f t="shared" si="2"/>
        <v>29.983361064891845</v>
      </c>
      <c r="Q13" s="46">
        <f t="shared" si="2"/>
        <v>30.012113870381583</v>
      </c>
      <c r="R13" s="26">
        <f t="shared" si="2"/>
        <v>30</v>
      </c>
      <c r="S13" s="17"/>
    </row>
    <row r="14" spans="9:32" ht="15.75">
      <c r="I14" s="52" t="s">
        <v>80</v>
      </c>
      <c r="J14" s="26">
        <v>8.3000000000000007</v>
      </c>
      <c r="K14" s="26">
        <v>8.4</v>
      </c>
      <c r="L14" s="26">
        <v>8.9</v>
      </c>
      <c r="M14" s="26">
        <v>8.6</v>
      </c>
      <c r="N14" s="26">
        <v>8.8000000000000007</v>
      </c>
      <c r="O14" s="26">
        <v>8.6999999999999993</v>
      </c>
      <c r="P14" s="26">
        <v>9.5</v>
      </c>
      <c r="Q14" s="26">
        <v>9.6999999999999993</v>
      </c>
      <c r="R14" s="26">
        <v>9.1999999999999993</v>
      </c>
      <c r="S14" s="17"/>
      <c r="T14" s="12"/>
    </row>
    <row r="15" spans="9:32" ht="15.75">
      <c r="I15" s="52" t="s">
        <v>85</v>
      </c>
      <c r="J15" s="25"/>
      <c r="K15" s="25"/>
      <c r="L15" s="25"/>
      <c r="M15" s="26">
        <v>8.5</v>
      </c>
      <c r="N15" s="26">
        <v>8.6999999999999993</v>
      </c>
      <c r="O15" s="26">
        <v>8.6999999999999993</v>
      </c>
      <c r="P15" s="26">
        <v>9.4</v>
      </c>
      <c r="Q15" s="26">
        <v>9.6</v>
      </c>
      <c r="R15" s="26">
        <v>9.1</v>
      </c>
      <c r="S15" s="17"/>
      <c r="T15" s="12"/>
    </row>
    <row r="16" spans="9:32" ht="15.75">
      <c r="I16" s="52" t="s">
        <v>86</v>
      </c>
      <c r="J16" s="25"/>
      <c r="K16" s="25"/>
      <c r="L16" s="25"/>
      <c r="M16" s="26">
        <v>8.9</v>
      </c>
      <c r="N16" s="26">
        <v>8.9</v>
      </c>
      <c r="O16" s="26">
        <v>8.6999999999999993</v>
      </c>
      <c r="P16" s="26">
        <v>9.6999999999999993</v>
      </c>
      <c r="Q16" s="26">
        <v>9.9</v>
      </c>
      <c r="R16" s="27">
        <v>9.4</v>
      </c>
      <c r="S16" s="17"/>
      <c r="T16" s="12"/>
    </row>
    <row r="17" spans="9:20" ht="15.75">
      <c r="I17" s="47" t="s">
        <v>87</v>
      </c>
      <c r="J17" s="116">
        <f t="shared" ref="J17:R17" si="3">J5/J4*100</f>
        <v>3.9002410745035014</v>
      </c>
      <c r="K17" s="116">
        <f t="shared" si="3"/>
        <v>3.9019684037036537</v>
      </c>
      <c r="L17" s="116">
        <f t="shared" si="3"/>
        <v>3.1187035364413256</v>
      </c>
      <c r="M17" s="116">
        <f t="shared" si="3"/>
        <v>3.6059645168898555</v>
      </c>
      <c r="N17" s="116">
        <f t="shared" si="3"/>
        <v>3.6210832122847063</v>
      </c>
      <c r="O17" s="116">
        <f t="shared" si="3"/>
        <v>3.8904130963371344</v>
      </c>
      <c r="P17" s="116">
        <f t="shared" si="3"/>
        <v>4.0893255674704694</v>
      </c>
      <c r="Q17" s="116">
        <f t="shared" si="3"/>
        <v>4.5481467197421521</v>
      </c>
      <c r="R17" s="116">
        <f t="shared" si="3"/>
        <v>4.4728257864764744</v>
      </c>
      <c r="S17" s="17"/>
      <c r="T17" s="12"/>
    </row>
    <row r="18" spans="9:20" ht="15.75">
      <c r="I18" s="47"/>
      <c r="R18" s="17"/>
      <c r="S18" s="12"/>
      <c r="T18" s="12"/>
    </row>
    <row r="19" spans="9:20" ht="15.75">
      <c r="I19" s="204" t="s">
        <v>34</v>
      </c>
      <c r="J19" s="14"/>
      <c r="K19" s="17"/>
      <c r="L19" s="17"/>
      <c r="M19" s="17"/>
      <c r="N19" s="17"/>
      <c r="O19" s="17"/>
      <c r="P19" s="17"/>
      <c r="Q19" s="17"/>
      <c r="R19" s="17"/>
      <c r="S19" s="12"/>
      <c r="T19" s="12"/>
    </row>
    <row r="20" spans="9:20">
      <c r="I20" s="162" t="s">
        <v>200</v>
      </c>
      <c r="J20" s="162"/>
      <c r="K20" s="162"/>
      <c r="L20" s="162"/>
      <c r="M20" s="162"/>
      <c r="N20" s="162"/>
      <c r="O20" s="162"/>
      <c r="P20" s="162"/>
      <c r="Q20" s="23"/>
    </row>
    <row r="21" spans="9:20">
      <c r="I21" s="162" t="s">
        <v>201</v>
      </c>
      <c r="J21" s="162"/>
      <c r="K21" s="162"/>
      <c r="L21" s="162"/>
      <c r="M21" s="162"/>
      <c r="N21" s="162"/>
      <c r="O21" s="162"/>
      <c r="P21" s="162"/>
      <c r="Q21" s="23"/>
    </row>
    <row r="22" spans="9:20">
      <c r="I22" s="162" t="s">
        <v>35</v>
      </c>
      <c r="J22" s="162"/>
      <c r="K22" s="162"/>
      <c r="L22" s="162"/>
      <c r="M22" s="162"/>
      <c r="N22" s="162"/>
      <c r="O22" s="162"/>
      <c r="P22" s="162"/>
      <c r="Q22" s="23"/>
    </row>
    <row r="23" spans="9:20">
      <c r="I23" s="163" t="s">
        <v>36</v>
      </c>
      <c r="J23" s="162"/>
      <c r="K23" s="162"/>
      <c r="L23" s="162"/>
      <c r="M23" s="162"/>
      <c r="N23" s="162"/>
      <c r="O23" s="162"/>
      <c r="P23" s="162"/>
      <c r="Q23" s="23"/>
    </row>
    <row r="24" spans="9:20">
      <c r="I24" s="162" t="s">
        <v>48</v>
      </c>
      <c r="J24" s="162"/>
      <c r="K24" s="162"/>
      <c r="L24" s="162"/>
      <c r="M24" s="162"/>
      <c r="N24" s="162"/>
      <c r="O24" s="162"/>
      <c r="P24" s="162"/>
      <c r="Q24" s="162"/>
    </row>
    <row r="25" spans="9:20">
      <c r="I25" s="162" t="s">
        <v>198</v>
      </c>
      <c r="J25" s="162"/>
      <c r="K25" s="162"/>
      <c r="L25" s="162"/>
      <c r="M25" s="162"/>
      <c r="N25" s="162"/>
      <c r="O25" s="162"/>
      <c r="P25" s="23"/>
      <c r="Q25" s="162"/>
    </row>
    <row r="26" spans="9:20">
      <c r="I26" s="164" t="s">
        <v>199</v>
      </c>
      <c r="J26" s="23"/>
      <c r="K26" s="162"/>
      <c r="L26" s="162"/>
      <c r="M26" s="162"/>
      <c r="N26" s="162"/>
      <c r="O26" s="162"/>
      <c r="P26" s="23"/>
      <c r="Q26" s="162"/>
    </row>
    <row r="27" spans="9:20" ht="15.75">
      <c r="M27" s="12"/>
      <c r="N27" s="12"/>
      <c r="O27" s="12"/>
      <c r="P27" s="12"/>
      <c r="Q27" s="12"/>
      <c r="S27" s="12"/>
    </row>
    <row r="28" spans="9:20" ht="15.75">
      <c r="M28" s="12"/>
      <c r="N28" s="12"/>
      <c r="O28" s="12"/>
      <c r="P28" s="12"/>
      <c r="Q28" s="12"/>
      <c r="S28" s="12"/>
    </row>
    <row r="29" spans="9:20" ht="15.75">
      <c r="M29" s="12"/>
      <c r="N29" s="12"/>
      <c r="O29" s="12"/>
      <c r="P29" s="12"/>
      <c r="Q29" s="12"/>
      <c r="R29" s="12"/>
      <c r="S29" s="12"/>
    </row>
    <row r="30" spans="9:20" ht="15.75">
      <c r="K30" s="12"/>
      <c r="L30" s="12"/>
      <c r="M30" s="12"/>
      <c r="N30" s="12"/>
      <c r="O30" s="12"/>
      <c r="P30" s="12"/>
      <c r="Q30" s="12"/>
      <c r="R30" s="12"/>
      <c r="S30" s="12"/>
    </row>
    <row r="31" spans="9:20" ht="15.75">
      <c r="K31" s="12"/>
      <c r="L31" s="12"/>
      <c r="M31" s="12"/>
      <c r="N31" s="12"/>
      <c r="O31" s="12"/>
      <c r="P31" s="12"/>
      <c r="Q31" s="12"/>
      <c r="R31" s="12"/>
    </row>
    <row r="32" spans="9:20" ht="15.75">
      <c r="K32" s="12"/>
      <c r="L32" s="12"/>
      <c r="M32" s="12"/>
      <c r="N32" s="12"/>
      <c r="O32" s="12"/>
      <c r="P32" s="12"/>
      <c r="Q32" s="12"/>
      <c r="R32" s="12"/>
    </row>
    <row r="33" spans="10:43" ht="15.75">
      <c r="K33" s="12"/>
      <c r="L33" s="12"/>
      <c r="M33" s="12"/>
      <c r="N33" s="12"/>
      <c r="O33" s="12"/>
      <c r="P33" s="12"/>
      <c r="Q33" s="12"/>
      <c r="R33" s="12"/>
    </row>
    <row r="34" spans="10:43" ht="15.75">
      <c r="K34" s="12"/>
      <c r="L34" s="12"/>
      <c r="M34" s="12"/>
      <c r="N34" s="12"/>
      <c r="O34" s="12"/>
      <c r="P34" s="12"/>
      <c r="Q34" s="12"/>
      <c r="R34" s="12"/>
    </row>
    <row r="35" spans="10:43" ht="15.75">
      <c r="K35" s="12"/>
      <c r="L35" s="12"/>
      <c r="M35" s="12"/>
      <c r="N35" s="12"/>
      <c r="O35" s="12"/>
      <c r="P35" s="12"/>
      <c r="Q35" s="12"/>
      <c r="R35" s="12"/>
    </row>
    <row r="36" spans="10:43" ht="15.75">
      <c r="K36" s="12"/>
      <c r="L36" s="12"/>
      <c r="M36" s="12"/>
      <c r="N36" s="12"/>
      <c r="O36" s="12"/>
      <c r="P36" s="12"/>
      <c r="Q36" s="12"/>
    </row>
    <row r="38" spans="10:43" ht="23.25">
      <c r="J38" s="118" t="s">
        <v>203</v>
      </c>
      <c r="K38" s="48"/>
      <c r="L38" s="48"/>
      <c r="M38" s="48"/>
      <c r="N38" s="48"/>
      <c r="O38" s="48"/>
      <c r="P38" s="48"/>
      <c r="Q38" s="48"/>
      <c r="R38" s="48"/>
      <c r="S38" s="48"/>
      <c r="T38" s="48"/>
      <c r="V38" s="118" t="s">
        <v>147</v>
      </c>
      <c r="W38" s="118"/>
      <c r="X38" s="118"/>
      <c r="Y38" s="48"/>
    </row>
    <row r="39" spans="10:43" ht="23.25">
      <c r="J39" s="118"/>
      <c r="K39" s="155" t="s">
        <v>100</v>
      </c>
      <c r="L39" s="157" t="s">
        <v>106</v>
      </c>
      <c r="M39" s="388" t="s">
        <v>176</v>
      </c>
      <c r="N39" s="389"/>
      <c r="O39" s="389" t="s">
        <v>178</v>
      </c>
      <c r="P39" s="389"/>
      <c r="Q39" s="389" t="s">
        <v>177</v>
      </c>
      <c r="R39" s="390"/>
      <c r="S39" s="67" t="s">
        <v>179</v>
      </c>
      <c r="T39" s="67"/>
      <c r="V39" s="49"/>
      <c r="W39" s="67" t="s">
        <v>112</v>
      </c>
      <c r="X39" s="67" t="s">
        <v>113</v>
      </c>
      <c r="Y39" s="67" t="s">
        <v>114</v>
      </c>
    </row>
    <row r="40" spans="10:43">
      <c r="J40" s="67"/>
      <c r="K40" s="156"/>
      <c r="L40" s="158"/>
      <c r="M40" s="67" t="s">
        <v>107</v>
      </c>
      <c r="N40" s="67" t="s">
        <v>172</v>
      </c>
      <c r="O40" s="67" t="s">
        <v>174</v>
      </c>
      <c r="P40" s="67" t="s">
        <v>109</v>
      </c>
      <c r="Q40" s="67" t="s">
        <v>108</v>
      </c>
      <c r="R40" s="67" t="s">
        <v>173</v>
      </c>
      <c r="S40" s="67" t="s">
        <v>180</v>
      </c>
      <c r="T40" s="49" t="s">
        <v>181</v>
      </c>
      <c r="V40" s="49" t="s">
        <v>46</v>
      </c>
      <c r="W40" s="67">
        <v>9.8000000000000007</v>
      </c>
      <c r="X40" s="67">
        <v>9.1</v>
      </c>
      <c r="Y40" s="67">
        <v>9</v>
      </c>
    </row>
    <row r="41" spans="10:43">
      <c r="J41" s="49" t="s">
        <v>99</v>
      </c>
      <c r="K41" s="68">
        <f t="shared" ref="K41:T41" si="4">AVERAGE(K43:K51)</f>
        <v>9.6000000000000014</v>
      </c>
      <c r="L41" s="68">
        <f t="shared" si="4"/>
        <v>9.5844520852615958</v>
      </c>
      <c r="M41" s="68">
        <f t="shared" si="4"/>
        <v>8.31111111111111</v>
      </c>
      <c r="N41" s="68">
        <f>AVERAGE(N43:N51)</f>
        <v>8.9555555555555557</v>
      </c>
      <c r="O41" s="68">
        <f>AVERAGE(O43:O51)</f>
        <v>8.9333333333333336</v>
      </c>
      <c r="P41" s="68">
        <f>AVERAGE(P43:P51)</f>
        <v>8.4888888888888889</v>
      </c>
      <c r="Q41" s="68">
        <f t="shared" si="4"/>
        <v>8.3666666666666671</v>
      </c>
      <c r="R41" s="68">
        <f>AVERAGE(R43:R51)</f>
        <v>8.3666666666666671</v>
      </c>
      <c r="S41" s="68">
        <f t="shared" si="4"/>
        <v>9</v>
      </c>
      <c r="T41" s="68">
        <f t="shared" si="4"/>
        <v>9.25</v>
      </c>
      <c r="V41" s="49" t="s">
        <v>47</v>
      </c>
      <c r="W41" s="67">
        <v>0.8</v>
      </c>
      <c r="X41" s="67">
        <v>0.6</v>
      </c>
      <c r="Y41" s="67">
        <v>0.8</v>
      </c>
    </row>
    <row r="42" spans="10:43">
      <c r="J42" s="69" t="s">
        <v>47</v>
      </c>
      <c r="K42" s="68">
        <f t="shared" ref="K42:T42" si="5">AVEDEV(K43:K51)</f>
        <v>7.555555555555532E-2</v>
      </c>
      <c r="L42" s="68">
        <f t="shared" si="5"/>
        <v>7.5674255647741148E-2</v>
      </c>
      <c r="M42" s="68">
        <f t="shared" si="5"/>
        <v>0.14814814814814781</v>
      </c>
      <c r="N42" s="68">
        <f>AVEDEV(N43:N51)</f>
        <v>0.11604938271604917</v>
      </c>
      <c r="O42" s="68">
        <f>AVEDEV(O43:O51)</f>
        <v>8.8888888888888573E-2</v>
      </c>
      <c r="P42" s="68">
        <f>AVEDEV(P43:P51)</f>
        <v>0.38024691358024676</v>
      </c>
      <c r="Q42" s="68">
        <f t="shared" si="5"/>
        <v>0.3925925925925926</v>
      </c>
      <c r="R42" s="68">
        <f>AVEDEV(R43:R51)</f>
        <v>0.24444444444444446</v>
      </c>
      <c r="S42" s="68">
        <f t="shared" si="5"/>
        <v>0.36666666666666686</v>
      </c>
      <c r="T42" s="68">
        <f t="shared" si="5"/>
        <v>0.41666666666666669</v>
      </c>
      <c r="U42" s="48"/>
      <c r="AA42" s="48"/>
      <c r="AB42" s="48"/>
      <c r="AC42" s="48"/>
      <c r="AD42" s="48"/>
      <c r="AE42" s="48"/>
      <c r="AF42" s="48"/>
      <c r="AG42" s="48"/>
      <c r="AH42" s="48"/>
      <c r="AI42" s="48"/>
      <c r="AJ42" s="48"/>
      <c r="AK42" s="48"/>
    </row>
    <row r="43" spans="10:43" ht="23.25">
      <c r="J43" s="67">
        <v>2019</v>
      </c>
      <c r="K43" s="68">
        <v>9.7099999999999991</v>
      </c>
      <c r="L43" s="68">
        <v>9.6999999999999993</v>
      </c>
      <c r="M43" s="68">
        <v>8.1</v>
      </c>
      <c r="N43" s="68">
        <v>9.1999999999999993</v>
      </c>
      <c r="O43" s="68">
        <v>9.1999999999999993</v>
      </c>
      <c r="P43" s="68">
        <v>8.1</v>
      </c>
      <c r="Q43" s="68">
        <v>8.4</v>
      </c>
      <c r="R43" s="68">
        <v>8.1</v>
      </c>
      <c r="S43" s="68">
        <v>9.1</v>
      </c>
      <c r="T43" s="67">
        <v>9.4</v>
      </c>
      <c r="U43" s="48"/>
      <c r="V43" s="118" t="s">
        <v>153</v>
      </c>
      <c r="W43" s="118"/>
      <c r="X43" s="118"/>
      <c r="Y43" s="48"/>
      <c r="AA43" s="48"/>
      <c r="AB43" s="48"/>
      <c r="AC43" s="48"/>
      <c r="AD43" s="48"/>
      <c r="AE43" s="48"/>
      <c r="AF43" s="48"/>
      <c r="AG43" s="48"/>
      <c r="AH43" s="48"/>
      <c r="AI43" s="48"/>
      <c r="AJ43" s="48"/>
      <c r="AK43" s="48"/>
    </row>
    <row r="44" spans="10:43">
      <c r="J44" s="67">
        <v>2018</v>
      </c>
      <c r="K44" s="68">
        <v>9.68</v>
      </c>
      <c r="L44" s="68">
        <v>9.6999999999999993</v>
      </c>
      <c r="M44" s="68">
        <v>8.1999999999999993</v>
      </c>
      <c r="N44" s="68">
        <v>9</v>
      </c>
      <c r="O44" s="68">
        <v>8.9</v>
      </c>
      <c r="P44" s="68">
        <v>8.4</v>
      </c>
      <c r="Q44" s="68">
        <v>7.8</v>
      </c>
      <c r="R44" s="68">
        <v>8.4</v>
      </c>
      <c r="S44" s="68">
        <v>9.6</v>
      </c>
      <c r="T44" s="67">
        <v>9.9</v>
      </c>
      <c r="U44" s="48"/>
      <c r="V44" s="49"/>
      <c r="W44" s="67" t="s">
        <v>112</v>
      </c>
      <c r="X44" s="67" t="s">
        <v>113</v>
      </c>
      <c r="Y44" s="67" t="s">
        <v>114</v>
      </c>
      <c r="AA44" s="48"/>
      <c r="AB44" s="48"/>
      <c r="AC44" s="48"/>
      <c r="AD44" s="48"/>
      <c r="AE44" s="48"/>
      <c r="AF44" s="48"/>
      <c r="AG44" s="48"/>
      <c r="AH44" s="48"/>
      <c r="AI44" s="48"/>
      <c r="AJ44" s="48"/>
      <c r="AK44" s="48"/>
    </row>
    <row r="45" spans="10:43">
      <c r="J45" s="67">
        <v>2017</v>
      </c>
      <c r="K45" s="68">
        <v>9.68</v>
      </c>
      <c r="L45" s="68">
        <v>9.6363814850071421</v>
      </c>
      <c r="M45" s="68">
        <v>8.3000000000000007</v>
      </c>
      <c r="N45" s="68">
        <v>9.1</v>
      </c>
      <c r="O45" s="68">
        <v>8.9</v>
      </c>
      <c r="P45" s="68">
        <v>8.3000000000000007</v>
      </c>
      <c r="Q45" s="68">
        <v>8.6</v>
      </c>
      <c r="R45" s="68">
        <v>7.7</v>
      </c>
      <c r="S45" s="68">
        <v>9.4</v>
      </c>
      <c r="T45" s="67">
        <v>9.6999999999999993</v>
      </c>
      <c r="U45" s="48"/>
      <c r="V45" s="49" t="s">
        <v>46</v>
      </c>
      <c r="W45" s="67">
        <v>9.1</v>
      </c>
      <c r="X45" s="67">
        <v>8.6</v>
      </c>
      <c r="Y45" s="67">
        <v>8.4</v>
      </c>
      <c r="Z45">
        <v>8.6999999999999993</v>
      </c>
      <c r="AA45" s="48"/>
      <c r="AB45" s="48"/>
      <c r="AC45" s="48"/>
      <c r="AD45" s="48"/>
      <c r="AE45" s="48"/>
      <c r="AF45" s="48"/>
      <c r="AG45" s="48"/>
      <c r="AH45" s="48"/>
      <c r="AI45" s="48"/>
      <c r="AJ45" s="48"/>
      <c r="AK45" s="48"/>
      <c r="AL45" s="48"/>
      <c r="AM45" s="48"/>
      <c r="AN45" s="48"/>
    </row>
    <row r="46" spans="10:43">
      <c r="J46" s="67">
        <v>2016</v>
      </c>
      <c r="K46" s="68">
        <v>9.6499999999999986</v>
      </c>
      <c r="L46" s="68">
        <v>9.6166565216891957</v>
      </c>
      <c r="M46" s="68">
        <v>8.1</v>
      </c>
      <c r="N46" s="68">
        <v>9</v>
      </c>
      <c r="O46" s="68">
        <v>8.9</v>
      </c>
      <c r="P46" s="68">
        <v>10.199999999999999</v>
      </c>
      <c r="Q46" s="68">
        <v>7.8</v>
      </c>
      <c r="R46" s="68">
        <v>8.4</v>
      </c>
      <c r="S46" s="68">
        <v>8.6999999999999993</v>
      </c>
      <c r="T46" s="67">
        <v>8.6999999999999993</v>
      </c>
      <c r="U46" s="48"/>
      <c r="V46" s="49" t="s">
        <v>47</v>
      </c>
      <c r="W46" s="67">
        <v>0.1</v>
      </c>
      <c r="X46" s="67">
        <v>0.4</v>
      </c>
      <c r="Y46" s="67">
        <v>0.3</v>
      </c>
      <c r="Z46">
        <v>0.1</v>
      </c>
      <c r="AA46" s="48"/>
      <c r="AB46" s="48"/>
      <c r="AC46" s="48"/>
      <c r="AD46" s="48"/>
      <c r="AE46" s="48"/>
      <c r="AF46" s="48"/>
      <c r="AG46" s="48"/>
      <c r="AH46" s="48"/>
      <c r="AI46" s="48"/>
      <c r="AJ46" s="48"/>
      <c r="AK46" s="48"/>
      <c r="AL46" s="48"/>
      <c r="AM46" s="48"/>
      <c r="AN46" s="48"/>
    </row>
    <row r="47" spans="10:43">
      <c r="J47" s="67">
        <v>2015</v>
      </c>
      <c r="K47" s="68">
        <v>9.59</v>
      </c>
      <c r="L47" s="68">
        <v>9.5765122123524851</v>
      </c>
      <c r="M47" s="68">
        <v>8.1999999999999993</v>
      </c>
      <c r="N47" s="68">
        <v>8.8000000000000007</v>
      </c>
      <c r="O47" s="68">
        <v>8.8000000000000007</v>
      </c>
      <c r="P47" s="68">
        <v>8.1</v>
      </c>
      <c r="Q47" s="68">
        <v>8</v>
      </c>
      <c r="R47" s="68">
        <v>8.1999999999999993</v>
      </c>
      <c r="S47" s="68">
        <v>8.6999999999999993</v>
      </c>
      <c r="T47" s="67">
        <v>8.9</v>
      </c>
      <c r="U47" s="48"/>
      <c r="AC47" s="48"/>
      <c r="AD47" s="48"/>
      <c r="AE47" s="48"/>
      <c r="AF47" s="48"/>
      <c r="AG47" s="48"/>
      <c r="AH47" s="48"/>
      <c r="AI47" s="48"/>
      <c r="AJ47" s="48"/>
      <c r="AK47" s="48"/>
      <c r="AL47" s="48"/>
      <c r="AM47" s="48"/>
      <c r="AN47" s="48"/>
    </row>
    <row r="48" spans="10:43">
      <c r="J48" s="67">
        <v>2014</v>
      </c>
      <c r="K48" s="68">
        <v>9.5299999999999994</v>
      </c>
      <c r="L48" s="68">
        <v>9.5059088034848571</v>
      </c>
      <c r="M48" s="68">
        <v>8.3000000000000007</v>
      </c>
      <c r="N48" s="68">
        <v>8.6999999999999993</v>
      </c>
      <c r="O48" s="68">
        <v>8.9</v>
      </c>
      <c r="P48" s="68">
        <v>8.4</v>
      </c>
      <c r="Q48" s="68">
        <v>8.1</v>
      </c>
      <c r="R48" s="68">
        <v>8.5</v>
      </c>
      <c r="S48" s="68">
        <v>8.5</v>
      </c>
      <c r="T48" s="67">
        <v>8.9</v>
      </c>
      <c r="U48" s="48"/>
      <c r="W48" t="s">
        <v>151</v>
      </c>
      <c r="X48" t="s">
        <v>148</v>
      </c>
      <c r="Y48" t="s">
        <v>149</v>
      </c>
      <c r="AA48" s="48"/>
      <c r="AF48" s="48"/>
      <c r="AG48" s="48"/>
      <c r="AH48" s="48"/>
      <c r="AI48" s="48"/>
      <c r="AJ48" s="48"/>
      <c r="AK48" s="48"/>
      <c r="AL48" s="48"/>
      <c r="AM48" s="48"/>
      <c r="AN48" s="48"/>
      <c r="AO48" s="48"/>
      <c r="AP48" s="48"/>
      <c r="AQ48" s="48"/>
    </row>
    <row r="49" spans="1:43">
      <c r="J49" s="67">
        <v>2013</v>
      </c>
      <c r="K49" s="68">
        <v>9.620000000000001</v>
      </c>
      <c r="L49" s="68">
        <v>9.6097565700264749</v>
      </c>
      <c r="M49" s="68">
        <v>8.5</v>
      </c>
      <c r="N49" s="68">
        <v>8.9</v>
      </c>
      <c r="O49" s="68"/>
      <c r="P49" s="68">
        <v>8.4</v>
      </c>
      <c r="Q49" s="68">
        <v>8.6</v>
      </c>
      <c r="R49" s="68">
        <v>8.6999999999999993</v>
      </c>
      <c r="S49" s="68"/>
      <c r="T49" s="49"/>
      <c r="U49" s="48"/>
      <c r="W49" t="s">
        <v>152</v>
      </c>
      <c r="X49" t="s">
        <v>175</v>
      </c>
      <c r="Y49" t="s">
        <v>150</v>
      </c>
      <c r="AA49" s="48"/>
      <c r="AF49" s="48"/>
      <c r="AG49" s="48"/>
      <c r="AH49" s="48"/>
      <c r="AI49" s="48"/>
      <c r="AJ49" s="48"/>
      <c r="AK49" s="48"/>
      <c r="AL49" s="48"/>
      <c r="AM49" s="48"/>
      <c r="AN49" s="48"/>
      <c r="AO49" s="48"/>
      <c r="AP49" s="48"/>
      <c r="AQ49" s="48"/>
    </row>
    <row r="50" spans="1:43">
      <c r="J50" s="67">
        <v>2012</v>
      </c>
      <c r="K50" s="68">
        <v>9.5</v>
      </c>
      <c r="L50" s="68">
        <v>9.4748531747942035</v>
      </c>
      <c r="M50" s="68">
        <v>8.4</v>
      </c>
      <c r="N50" s="68">
        <v>8.9</v>
      </c>
      <c r="O50" s="68"/>
      <c r="P50" s="68">
        <v>8.3000000000000007</v>
      </c>
      <c r="Q50" s="68">
        <v>9</v>
      </c>
      <c r="R50" s="68">
        <v>8.5</v>
      </c>
      <c r="S50" s="68"/>
      <c r="T50" s="49"/>
      <c r="U50" s="48"/>
      <c r="W50" t="s">
        <v>0</v>
      </c>
      <c r="AA50" s="48"/>
      <c r="AF50" s="48"/>
      <c r="AG50" s="48"/>
      <c r="AH50" s="48"/>
      <c r="AI50" s="48"/>
      <c r="AJ50" s="48"/>
      <c r="AK50" s="48"/>
      <c r="AL50" s="48"/>
      <c r="AM50" s="48"/>
      <c r="AN50" s="48"/>
      <c r="AO50" s="48"/>
      <c r="AP50" s="48"/>
      <c r="AQ50" s="48"/>
    </row>
    <row r="51" spans="1:43">
      <c r="J51" s="67">
        <v>2011</v>
      </c>
      <c r="K51" s="68">
        <v>9.44</v>
      </c>
      <c r="L51" s="68">
        <v>9.44</v>
      </c>
      <c r="M51" s="68">
        <v>8.6999999999999993</v>
      </c>
      <c r="N51" s="68">
        <v>9</v>
      </c>
      <c r="O51" s="68"/>
      <c r="P51" s="68">
        <v>8.1999999999999993</v>
      </c>
      <c r="Q51" s="68">
        <v>9</v>
      </c>
      <c r="R51" s="68">
        <v>8.8000000000000007</v>
      </c>
      <c r="S51" s="68"/>
      <c r="T51" s="49"/>
      <c r="U51" s="48"/>
      <c r="V51" s="48"/>
      <c r="W51" s="48"/>
      <c r="X51" s="48"/>
      <c r="Y51" s="48"/>
      <c r="Z51" s="48"/>
      <c r="AA51" s="48"/>
      <c r="AB51" s="48"/>
      <c r="AC51" s="48"/>
      <c r="AD51" s="48"/>
      <c r="AE51" s="48"/>
      <c r="AF51" s="48"/>
      <c r="AG51" s="48"/>
      <c r="AH51" s="48"/>
      <c r="AI51" s="48"/>
      <c r="AJ51" s="48"/>
      <c r="AK51" s="48"/>
      <c r="AL51" s="48"/>
      <c r="AM51" s="48"/>
      <c r="AN51" s="48"/>
      <c r="AO51" s="48"/>
      <c r="AP51" s="48"/>
      <c r="AQ51" s="48"/>
    </row>
    <row r="52" spans="1:43">
      <c r="J52" s="48" t="s">
        <v>110</v>
      </c>
      <c r="K52" s="48"/>
      <c r="L52" s="48"/>
      <c r="M52" s="48"/>
      <c r="N52" s="48"/>
      <c r="O52" s="48"/>
      <c r="P52" s="48"/>
      <c r="Q52" s="48"/>
      <c r="R52" s="48"/>
      <c r="U52" s="48"/>
      <c r="V52" s="48"/>
      <c r="W52" s="48"/>
      <c r="X52" s="48"/>
      <c r="Y52" s="48"/>
      <c r="Z52" s="48"/>
      <c r="AA52" s="48"/>
      <c r="AB52" s="48"/>
      <c r="AC52" s="48"/>
      <c r="AD52" s="48"/>
      <c r="AE52" s="48"/>
      <c r="AF52" s="48"/>
      <c r="AG52" s="48"/>
      <c r="AH52" s="48"/>
      <c r="AI52" s="48"/>
      <c r="AJ52" s="48"/>
      <c r="AK52" s="48"/>
      <c r="AL52" s="48"/>
      <c r="AM52" s="48"/>
      <c r="AN52" s="48"/>
      <c r="AO52" s="48"/>
      <c r="AP52" s="48"/>
      <c r="AQ52" s="48"/>
    </row>
    <row r="53" spans="1:43">
      <c r="U53" s="48"/>
      <c r="V53" s="48"/>
      <c r="W53" s="48"/>
      <c r="X53" s="48"/>
      <c r="Y53" s="48"/>
      <c r="Z53" s="48"/>
      <c r="AA53" s="48"/>
      <c r="AB53" s="48"/>
      <c r="AC53" s="48"/>
      <c r="AD53" s="48"/>
      <c r="AE53" s="48"/>
      <c r="AF53" s="48"/>
      <c r="AG53" s="48"/>
      <c r="AH53" s="48"/>
      <c r="AI53" s="48"/>
      <c r="AJ53" s="48"/>
      <c r="AK53" s="48"/>
      <c r="AL53" s="48"/>
      <c r="AM53" s="48"/>
      <c r="AN53" s="48"/>
      <c r="AO53" s="48"/>
      <c r="AP53" s="48"/>
      <c r="AQ53" s="48"/>
    </row>
    <row r="54" spans="1:43">
      <c r="A54" s="70" t="s">
        <v>111</v>
      </c>
      <c r="U54" s="48"/>
      <c r="V54" s="48"/>
      <c r="W54" s="48"/>
      <c r="X54" s="48"/>
      <c r="Y54" s="48"/>
      <c r="Z54" s="48"/>
      <c r="AA54" s="48"/>
      <c r="AB54" s="48"/>
      <c r="AC54" s="48"/>
      <c r="AD54" s="48"/>
      <c r="AE54" s="48"/>
      <c r="AF54" s="48"/>
      <c r="AG54" s="48"/>
      <c r="AH54" s="48"/>
      <c r="AI54" s="48"/>
      <c r="AJ54" s="48"/>
      <c r="AK54" s="48"/>
      <c r="AL54" s="48"/>
      <c r="AM54" s="48"/>
      <c r="AN54" s="48"/>
      <c r="AO54" s="48"/>
      <c r="AP54" s="48"/>
      <c r="AQ54" s="48"/>
    </row>
    <row r="55" spans="1:43">
      <c r="A55" s="48" t="s">
        <v>116</v>
      </c>
      <c r="U55" s="48"/>
      <c r="V55" s="48"/>
      <c r="W55" s="48"/>
      <c r="X55" s="48"/>
      <c r="Y55" s="48"/>
      <c r="Z55" s="48"/>
      <c r="AA55" s="48"/>
      <c r="AB55" s="48"/>
      <c r="AC55" s="48"/>
      <c r="AD55" s="48"/>
      <c r="AE55" s="48"/>
      <c r="AF55" s="48"/>
      <c r="AG55" s="48"/>
      <c r="AH55" s="48"/>
      <c r="AI55" s="48"/>
      <c r="AJ55" s="48"/>
      <c r="AK55" s="48"/>
      <c r="AL55" s="48"/>
      <c r="AM55" s="48"/>
      <c r="AN55" s="48"/>
      <c r="AO55" s="48"/>
      <c r="AP55" s="48"/>
      <c r="AQ55" s="48"/>
    </row>
    <row r="56" spans="1:43">
      <c r="U56" s="48"/>
      <c r="V56" s="48"/>
      <c r="W56" s="48"/>
      <c r="X56" s="48"/>
      <c r="Y56" s="48"/>
      <c r="Z56" s="48"/>
      <c r="AA56" s="48"/>
      <c r="AC56" s="48"/>
      <c r="AD56" s="48"/>
      <c r="AE56" s="48"/>
      <c r="AF56" s="48"/>
      <c r="AG56" s="48"/>
      <c r="AH56" s="48"/>
      <c r="AI56" s="48"/>
      <c r="AJ56" s="48"/>
      <c r="AK56" s="48"/>
      <c r="AL56" s="48"/>
      <c r="AM56" s="48"/>
      <c r="AN56" s="48"/>
      <c r="AO56" s="48"/>
      <c r="AP56" s="48"/>
      <c r="AQ56" s="48"/>
    </row>
    <row r="57" spans="1:43">
      <c r="U57" s="48"/>
      <c r="V57" s="48"/>
      <c r="W57" s="48"/>
      <c r="X57" s="48"/>
      <c r="Y57" s="48"/>
      <c r="Z57" s="48"/>
      <c r="AA57" s="48"/>
      <c r="AC57" s="48"/>
      <c r="AD57" s="48"/>
      <c r="AE57" s="48"/>
      <c r="AF57" s="48"/>
      <c r="AG57" s="48"/>
      <c r="AH57" s="48"/>
      <c r="AI57" s="48"/>
      <c r="AJ57" s="48"/>
      <c r="AK57" s="48"/>
      <c r="AL57" s="48"/>
      <c r="AM57" s="48"/>
      <c r="AN57" s="48"/>
      <c r="AO57" s="48"/>
      <c r="AP57" s="48"/>
      <c r="AQ57" s="48"/>
    </row>
    <row r="58" spans="1:43">
      <c r="U58" s="48"/>
    </row>
    <row r="59" spans="1:43" ht="23.25">
      <c r="J59" s="117" t="s">
        <v>142</v>
      </c>
      <c r="U59" s="48"/>
    </row>
    <row r="60" spans="1:43" ht="15.75">
      <c r="J60" s="57"/>
      <c r="K60" s="56" t="s">
        <v>84</v>
      </c>
      <c r="L60" s="5" t="s">
        <v>83</v>
      </c>
    </row>
    <row r="61" spans="1:43" ht="15.75">
      <c r="J61" s="57" t="s">
        <v>66</v>
      </c>
      <c r="K61" s="58">
        <v>9</v>
      </c>
      <c r="L61" s="59">
        <v>8.9</v>
      </c>
    </row>
    <row r="62" spans="1:43" ht="15.75">
      <c r="J62" s="57" t="s">
        <v>67</v>
      </c>
      <c r="K62" s="58">
        <v>10.7</v>
      </c>
      <c r="L62" s="59">
        <v>10.6</v>
      </c>
      <c r="Q62" s="48"/>
      <c r="R62" s="48"/>
    </row>
    <row r="63" spans="1:43" ht="15.75">
      <c r="J63" s="57" t="s">
        <v>68</v>
      </c>
      <c r="K63" s="58">
        <v>7.2</v>
      </c>
      <c r="L63" s="59">
        <v>8</v>
      </c>
    </row>
    <row r="64" spans="1:43" ht="15.75">
      <c r="J64" s="57" t="s">
        <v>75</v>
      </c>
      <c r="K64" s="58">
        <v>9.1</v>
      </c>
      <c r="L64" s="59">
        <v>9.3000000000000007</v>
      </c>
    </row>
    <row r="65" spans="10:16" ht="15.75">
      <c r="J65" s="57" t="s">
        <v>76</v>
      </c>
      <c r="K65" s="58">
        <v>7.3</v>
      </c>
      <c r="L65" s="59">
        <v>7.9</v>
      </c>
    </row>
    <row r="66" spans="10:16" ht="15.75">
      <c r="J66" s="57" t="s">
        <v>77</v>
      </c>
      <c r="K66" s="58">
        <v>8.9</v>
      </c>
      <c r="L66" s="59">
        <v>8.8000000000000007</v>
      </c>
    </row>
    <row r="79" spans="10:16" ht="18.75">
      <c r="J79" s="166" t="s">
        <v>159</v>
      </c>
      <c r="K79" s="119"/>
      <c r="L79" s="119"/>
      <c r="M79" s="119"/>
      <c r="N79" s="119"/>
      <c r="O79" s="119"/>
      <c r="P79" s="119"/>
    </row>
    <row r="80" spans="10:16" ht="15.75">
      <c r="J80" s="120"/>
      <c r="K80" s="121" t="s">
        <v>160</v>
      </c>
      <c r="L80" s="121" t="s">
        <v>161</v>
      </c>
      <c r="M80" s="121" t="s">
        <v>162</v>
      </c>
      <c r="N80" s="121" t="s">
        <v>163</v>
      </c>
      <c r="O80" s="121" t="s">
        <v>164</v>
      </c>
      <c r="P80" s="121" t="s">
        <v>165</v>
      </c>
    </row>
    <row r="81" spans="10:17" ht="15.75">
      <c r="J81" s="120" t="s">
        <v>154</v>
      </c>
      <c r="K81" s="121">
        <v>198</v>
      </c>
      <c r="L81" s="121">
        <v>134</v>
      </c>
      <c r="M81" s="121">
        <v>64</v>
      </c>
      <c r="N81" s="121">
        <v>42</v>
      </c>
      <c r="O81" s="121">
        <v>15</v>
      </c>
      <c r="P81" s="121">
        <v>57</v>
      </c>
    </row>
    <row r="82" spans="10:17" ht="15.75">
      <c r="J82" s="120" t="s">
        <v>155</v>
      </c>
      <c r="K82" s="121">
        <v>117</v>
      </c>
      <c r="L82" s="121">
        <v>72</v>
      </c>
      <c r="M82" s="121">
        <v>45</v>
      </c>
      <c r="N82" s="121">
        <v>14</v>
      </c>
      <c r="O82" s="121">
        <v>9</v>
      </c>
      <c r="P82" s="121">
        <v>23</v>
      </c>
    </row>
    <row r="83" spans="10:17" ht="15.75">
      <c r="J83" s="120" t="s">
        <v>156</v>
      </c>
      <c r="K83" s="121">
        <v>301</v>
      </c>
      <c r="L83" s="121">
        <v>187</v>
      </c>
      <c r="M83" s="121">
        <v>114</v>
      </c>
      <c r="N83" s="121">
        <v>36</v>
      </c>
      <c r="O83" s="121">
        <v>18</v>
      </c>
      <c r="P83" s="121">
        <v>54</v>
      </c>
    </row>
    <row r="84" spans="10:17" ht="15.75">
      <c r="J84" s="120" t="s">
        <v>157</v>
      </c>
      <c r="K84" s="121">
        <v>241</v>
      </c>
      <c r="L84" s="121">
        <v>159</v>
      </c>
      <c r="M84" s="121">
        <v>82</v>
      </c>
      <c r="N84" s="121">
        <v>28</v>
      </c>
      <c r="O84" s="121">
        <v>15</v>
      </c>
      <c r="P84" s="121">
        <v>43</v>
      </c>
    </row>
    <row r="85" spans="10:17" ht="15.75">
      <c r="J85" s="120" t="s">
        <v>158</v>
      </c>
      <c r="K85" s="121">
        <v>114</v>
      </c>
      <c r="L85" s="121">
        <v>73</v>
      </c>
      <c r="M85" s="121">
        <v>41</v>
      </c>
      <c r="N85" s="121">
        <v>8</v>
      </c>
      <c r="O85" s="121">
        <v>2</v>
      </c>
      <c r="P85" s="121">
        <v>10</v>
      </c>
    </row>
    <row r="86" spans="10:17" ht="15.75">
      <c r="J86" s="120"/>
      <c r="K86" s="121">
        <v>971</v>
      </c>
      <c r="L86" s="121">
        <v>625</v>
      </c>
      <c r="M86" s="121">
        <v>346</v>
      </c>
      <c r="N86" s="121">
        <v>128</v>
      </c>
      <c r="O86" s="121">
        <v>59</v>
      </c>
      <c r="P86" s="121">
        <v>187</v>
      </c>
    </row>
    <row r="87" spans="10:17" ht="15.75">
      <c r="J87" s="119"/>
      <c r="K87" s="119"/>
      <c r="L87" s="119"/>
      <c r="M87" s="119"/>
      <c r="N87" s="119"/>
      <c r="O87" s="119"/>
      <c r="P87" s="119"/>
    </row>
    <row r="88" spans="10:17" ht="18.75">
      <c r="J88" s="166" t="s">
        <v>159</v>
      </c>
      <c r="K88" s="119"/>
      <c r="L88" s="119"/>
      <c r="M88" s="119"/>
      <c r="N88" s="119"/>
      <c r="O88" s="119"/>
      <c r="P88" s="119"/>
    </row>
    <row r="89" spans="10:17" ht="15.75">
      <c r="J89" s="120"/>
      <c r="K89" s="121" t="s">
        <v>166</v>
      </c>
      <c r="L89" s="122" t="s">
        <v>167</v>
      </c>
      <c r="M89" s="122" t="s">
        <v>168</v>
      </c>
      <c r="N89" s="122" t="s">
        <v>169</v>
      </c>
      <c r="O89" s="122" t="s">
        <v>170</v>
      </c>
      <c r="P89" s="121" t="s">
        <v>171</v>
      </c>
      <c r="Q89" s="165" t="s">
        <v>202</v>
      </c>
    </row>
    <row r="90" spans="10:17" ht="15.75">
      <c r="J90" s="120" t="s">
        <v>154</v>
      </c>
      <c r="K90" s="121">
        <v>198</v>
      </c>
      <c r="L90" s="123">
        <f t="shared" ref="L90:L95" si="6">L81/K81*100</f>
        <v>67.676767676767682</v>
      </c>
      <c r="M90" s="123">
        <f t="shared" ref="M90:M95" si="7">M81/K81*100</f>
        <v>32.323232323232325</v>
      </c>
      <c r="N90" s="123">
        <f t="shared" ref="N90:N95" si="8">N81/P81*100</f>
        <v>73.68421052631578</v>
      </c>
      <c r="O90" s="123">
        <f t="shared" ref="O90:O95" si="9">O81/P81*100</f>
        <v>26.315789473684209</v>
      </c>
      <c r="P90" s="121">
        <v>57</v>
      </c>
      <c r="Q90" s="28">
        <f>P90/K90*100</f>
        <v>28.787878787878789</v>
      </c>
    </row>
    <row r="91" spans="10:17" ht="15.75">
      <c r="J91" s="120" t="s">
        <v>155</v>
      </c>
      <c r="K91" s="121">
        <v>117</v>
      </c>
      <c r="L91" s="123">
        <f t="shared" si="6"/>
        <v>61.53846153846154</v>
      </c>
      <c r="M91" s="123">
        <f t="shared" si="7"/>
        <v>38.461538461538467</v>
      </c>
      <c r="N91" s="123">
        <f t="shared" si="8"/>
        <v>60.869565217391312</v>
      </c>
      <c r="O91" s="123">
        <f t="shared" si="9"/>
        <v>39.130434782608695</v>
      </c>
      <c r="P91" s="121">
        <v>23</v>
      </c>
      <c r="Q91" s="28">
        <f t="shared" ref="Q91:Q95" si="10">P91/K91*100</f>
        <v>19.658119658119659</v>
      </c>
    </row>
    <row r="92" spans="10:17" ht="15.75">
      <c r="J92" s="120" t="s">
        <v>156</v>
      </c>
      <c r="K92" s="121">
        <v>301</v>
      </c>
      <c r="L92" s="123">
        <f t="shared" si="6"/>
        <v>62.126245847176079</v>
      </c>
      <c r="M92" s="123">
        <f t="shared" si="7"/>
        <v>37.873754152823921</v>
      </c>
      <c r="N92" s="123">
        <f t="shared" si="8"/>
        <v>66.666666666666657</v>
      </c>
      <c r="O92" s="123">
        <f t="shared" si="9"/>
        <v>33.333333333333329</v>
      </c>
      <c r="P92" s="121">
        <v>54</v>
      </c>
      <c r="Q92" s="28">
        <f t="shared" si="10"/>
        <v>17.940199335548172</v>
      </c>
    </row>
    <row r="93" spans="10:17" ht="15.75">
      <c r="J93" s="120" t="s">
        <v>157</v>
      </c>
      <c r="K93" s="121">
        <v>241</v>
      </c>
      <c r="L93" s="123">
        <f t="shared" si="6"/>
        <v>65.975103734439827</v>
      </c>
      <c r="M93" s="123">
        <f t="shared" si="7"/>
        <v>34.024896265560166</v>
      </c>
      <c r="N93" s="123">
        <f t="shared" si="8"/>
        <v>65.116279069767444</v>
      </c>
      <c r="O93" s="123">
        <f t="shared" si="9"/>
        <v>34.883720930232556</v>
      </c>
      <c r="P93" s="121">
        <v>43</v>
      </c>
      <c r="Q93" s="28">
        <f t="shared" si="10"/>
        <v>17.842323651452283</v>
      </c>
    </row>
    <row r="94" spans="10:17" ht="15.75">
      <c r="J94" s="120" t="s">
        <v>158</v>
      </c>
      <c r="K94" s="121">
        <v>114</v>
      </c>
      <c r="L94" s="123">
        <f t="shared" si="6"/>
        <v>64.035087719298247</v>
      </c>
      <c r="M94" s="123">
        <f t="shared" si="7"/>
        <v>35.964912280701753</v>
      </c>
      <c r="N94" s="123">
        <f t="shared" si="8"/>
        <v>80</v>
      </c>
      <c r="O94" s="123">
        <f t="shared" si="9"/>
        <v>20</v>
      </c>
      <c r="P94" s="121">
        <v>10</v>
      </c>
      <c r="Q94" s="28">
        <f t="shared" si="10"/>
        <v>8.7719298245614024</v>
      </c>
    </row>
    <row r="95" spans="10:17" ht="15.75">
      <c r="J95" s="120"/>
      <c r="K95" s="121">
        <f>SUM(K90:K94)</f>
        <v>971</v>
      </c>
      <c r="L95" s="123">
        <f t="shared" si="6"/>
        <v>64.366632337796077</v>
      </c>
      <c r="M95" s="123">
        <f t="shared" si="7"/>
        <v>35.633367662203916</v>
      </c>
      <c r="N95" s="123">
        <f t="shared" si="8"/>
        <v>68.449197860962556</v>
      </c>
      <c r="O95" s="123">
        <f t="shared" si="9"/>
        <v>31.550802139037433</v>
      </c>
      <c r="P95" s="121">
        <f>SUM(P90:P94)</f>
        <v>187</v>
      </c>
      <c r="Q95" s="28">
        <f t="shared" si="10"/>
        <v>19.258496395468587</v>
      </c>
    </row>
    <row r="97" spans="1:10" ht="15.75">
      <c r="J97" s="152" t="s">
        <v>191</v>
      </c>
    </row>
    <row r="102" spans="1:10" ht="18.75">
      <c r="A102" s="1" t="s">
        <v>248</v>
      </c>
      <c r="B102" s="1"/>
      <c r="C102" s="1"/>
      <c r="D102" s="1"/>
      <c r="E102" s="1"/>
      <c r="F102" s="1"/>
      <c r="G102" s="1"/>
      <c r="H102" s="1"/>
      <c r="I102" s="1"/>
      <c r="J102" s="1"/>
    </row>
    <row r="103" spans="1:10" ht="15.75" thickBot="1">
      <c r="A103" s="2"/>
      <c r="B103" s="2"/>
      <c r="C103" s="2"/>
      <c r="D103" s="2"/>
      <c r="E103" s="2"/>
      <c r="F103" s="2"/>
      <c r="G103" s="2"/>
      <c r="H103" s="2"/>
      <c r="I103" s="2"/>
      <c r="J103" s="2"/>
    </row>
    <row r="104" spans="1:10" ht="16.5" thickTop="1">
      <c r="A104" s="225" t="s">
        <v>249</v>
      </c>
      <c r="B104" s="379">
        <v>2019</v>
      </c>
      <c r="C104" s="377"/>
      <c r="D104" s="377">
        <v>2018</v>
      </c>
      <c r="E104" s="377"/>
      <c r="F104" s="377">
        <v>2017</v>
      </c>
      <c r="G104" s="378"/>
      <c r="H104" s="379" t="s">
        <v>250</v>
      </c>
      <c r="I104" s="377"/>
      <c r="J104" s="378"/>
    </row>
    <row r="105" spans="1:10">
      <c r="A105" s="226" t="s">
        <v>251</v>
      </c>
      <c r="B105" s="227" t="s">
        <v>38</v>
      </c>
      <c r="C105" s="228" t="s">
        <v>37</v>
      </c>
      <c r="D105" s="228" t="s">
        <v>38</v>
      </c>
      <c r="E105" s="228" t="s">
        <v>37</v>
      </c>
      <c r="F105" s="228" t="s">
        <v>38</v>
      </c>
      <c r="G105" s="229" t="s">
        <v>37</v>
      </c>
      <c r="H105" s="227" t="s">
        <v>38</v>
      </c>
      <c r="I105" s="228" t="s">
        <v>37</v>
      </c>
      <c r="J105" s="229" t="s">
        <v>252</v>
      </c>
    </row>
    <row r="106" spans="1:10">
      <c r="A106" s="230" t="s">
        <v>253</v>
      </c>
      <c r="B106" s="231">
        <v>6.9</v>
      </c>
      <c r="C106" s="232">
        <v>8.5</v>
      </c>
      <c r="D106" s="232">
        <v>7.4</v>
      </c>
      <c r="E106" s="232">
        <v>9.1999999999999993</v>
      </c>
      <c r="F106" s="232">
        <v>7</v>
      </c>
      <c r="G106" s="233">
        <v>8.6</v>
      </c>
      <c r="H106" s="231">
        <f t="shared" ref="H106:H125" si="11">SUM(B106,D106,F106)/3</f>
        <v>7.1000000000000005</v>
      </c>
      <c r="I106" s="232">
        <f t="shared" ref="I106:I125" si="12">SUM(C106,E106,G106)/3</f>
        <v>8.7666666666666657</v>
      </c>
      <c r="J106" s="233">
        <f t="shared" ref="J106:J125" si="13">I106-H106</f>
        <v>1.6666666666666652</v>
      </c>
    </row>
    <row r="107" spans="1:10">
      <c r="A107" s="230" t="s">
        <v>254</v>
      </c>
      <c r="B107" s="231">
        <v>8.1999999999999993</v>
      </c>
      <c r="C107" s="232">
        <v>10.7</v>
      </c>
      <c r="D107" s="232">
        <v>8.5</v>
      </c>
      <c r="E107" s="232">
        <v>10.4</v>
      </c>
      <c r="F107" s="232"/>
      <c r="G107" s="233"/>
      <c r="H107" s="231">
        <f t="shared" si="11"/>
        <v>5.5666666666666664</v>
      </c>
      <c r="I107" s="232">
        <f t="shared" si="12"/>
        <v>7.0333333333333341</v>
      </c>
      <c r="J107" s="233">
        <f t="shared" si="13"/>
        <v>1.4666666666666677</v>
      </c>
    </row>
    <row r="108" spans="1:10">
      <c r="A108" s="230" t="s">
        <v>255</v>
      </c>
      <c r="B108" s="231">
        <v>8.3000000000000007</v>
      </c>
      <c r="C108" s="232">
        <v>9.6</v>
      </c>
      <c r="D108" s="232">
        <v>8.8000000000000007</v>
      </c>
      <c r="E108" s="232">
        <v>10.3</v>
      </c>
      <c r="F108" s="232">
        <v>8.4</v>
      </c>
      <c r="G108" s="233">
        <v>9.6</v>
      </c>
      <c r="H108" s="231">
        <f t="shared" si="11"/>
        <v>8.5</v>
      </c>
      <c r="I108" s="232">
        <f t="shared" si="12"/>
        <v>9.8333333333333339</v>
      </c>
      <c r="J108" s="233">
        <f t="shared" si="13"/>
        <v>1.3333333333333339</v>
      </c>
    </row>
    <row r="109" spans="1:10">
      <c r="A109" s="230" t="s">
        <v>51</v>
      </c>
      <c r="B109" s="231">
        <v>9.1999999999999993</v>
      </c>
      <c r="C109" s="232">
        <v>10.6</v>
      </c>
      <c r="D109" s="232">
        <v>9.4</v>
      </c>
      <c r="E109" s="232">
        <v>10.6</v>
      </c>
      <c r="F109" s="232">
        <v>9.5</v>
      </c>
      <c r="G109" s="233">
        <v>10.6</v>
      </c>
      <c r="H109" s="231">
        <f t="shared" si="11"/>
        <v>9.3666666666666671</v>
      </c>
      <c r="I109" s="232">
        <f t="shared" si="12"/>
        <v>10.6</v>
      </c>
      <c r="J109" s="233">
        <f t="shared" si="13"/>
        <v>1.2333333333333325</v>
      </c>
    </row>
    <row r="110" spans="1:10">
      <c r="A110" s="230" t="s">
        <v>127</v>
      </c>
      <c r="B110" s="231">
        <v>7.2</v>
      </c>
      <c r="C110" s="232">
        <v>8.5</v>
      </c>
      <c r="D110" s="232">
        <v>7.5</v>
      </c>
      <c r="E110" s="232">
        <v>8.5</v>
      </c>
      <c r="F110" s="232">
        <v>7.4</v>
      </c>
      <c r="G110" s="233">
        <v>8.6999999999999993</v>
      </c>
      <c r="H110" s="231">
        <f t="shared" si="11"/>
        <v>7.3666666666666671</v>
      </c>
      <c r="I110" s="232">
        <f t="shared" si="12"/>
        <v>8.5666666666666664</v>
      </c>
      <c r="J110" s="233">
        <f t="shared" si="13"/>
        <v>1.1999999999999993</v>
      </c>
    </row>
    <row r="111" spans="1:10">
      <c r="A111" s="230" t="s">
        <v>256</v>
      </c>
      <c r="B111" s="231">
        <v>8.6</v>
      </c>
      <c r="C111" s="232">
        <v>10</v>
      </c>
      <c r="D111" s="232">
        <v>8.6999999999999993</v>
      </c>
      <c r="E111" s="232">
        <v>9.4</v>
      </c>
      <c r="F111" s="232">
        <v>8.6</v>
      </c>
      <c r="G111" s="233">
        <v>9.6999999999999993</v>
      </c>
      <c r="H111" s="231">
        <f t="shared" si="11"/>
        <v>8.6333333333333329</v>
      </c>
      <c r="I111" s="232">
        <f t="shared" si="12"/>
        <v>9.6999999999999993</v>
      </c>
      <c r="J111" s="233">
        <f t="shared" si="13"/>
        <v>1.0666666666666664</v>
      </c>
    </row>
    <row r="112" spans="1:10">
      <c r="A112" s="230" t="s">
        <v>129</v>
      </c>
      <c r="B112" s="231">
        <v>8.6999999999999993</v>
      </c>
      <c r="C112" s="232">
        <v>9.6</v>
      </c>
      <c r="D112" s="232">
        <v>8.3000000000000007</v>
      </c>
      <c r="E112" s="232">
        <v>9.5</v>
      </c>
      <c r="F112" s="232">
        <v>8.6</v>
      </c>
      <c r="G112" s="233">
        <v>9.4</v>
      </c>
      <c r="H112" s="231">
        <f t="shared" si="11"/>
        <v>8.5333333333333332</v>
      </c>
      <c r="I112" s="232">
        <f t="shared" si="12"/>
        <v>9.5</v>
      </c>
      <c r="J112" s="233">
        <f t="shared" si="13"/>
        <v>0.96666666666666679</v>
      </c>
    </row>
    <row r="113" spans="1:10">
      <c r="A113" s="230" t="s">
        <v>257</v>
      </c>
      <c r="B113" s="231">
        <v>9.1999999999999993</v>
      </c>
      <c r="C113" s="232">
        <v>10.1</v>
      </c>
      <c r="D113" s="232">
        <v>7.8</v>
      </c>
      <c r="E113" s="232">
        <v>9.4</v>
      </c>
      <c r="F113" s="232">
        <v>10</v>
      </c>
      <c r="G113" s="233">
        <v>10.3</v>
      </c>
      <c r="H113" s="231">
        <f t="shared" si="11"/>
        <v>9</v>
      </c>
      <c r="I113" s="232">
        <f t="shared" si="12"/>
        <v>9.9333333333333336</v>
      </c>
      <c r="J113" s="233">
        <f t="shared" si="13"/>
        <v>0.93333333333333357</v>
      </c>
    </row>
    <row r="114" spans="1:10">
      <c r="A114" s="230" t="s">
        <v>50</v>
      </c>
      <c r="B114" s="231">
        <v>9.8000000000000007</v>
      </c>
      <c r="C114" s="232">
        <v>10.7</v>
      </c>
      <c r="D114" s="232">
        <v>10.1</v>
      </c>
      <c r="E114" s="232">
        <v>11</v>
      </c>
      <c r="F114" s="232">
        <v>9.8000000000000007</v>
      </c>
      <c r="G114" s="233">
        <v>10.4</v>
      </c>
      <c r="H114" s="231">
        <f t="shared" si="11"/>
        <v>9.9</v>
      </c>
      <c r="I114" s="232">
        <f t="shared" si="12"/>
        <v>10.700000000000001</v>
      </c>
      <c r="J114" s="233">
        <f t="shared" si="13"/>
        <v>0.80000000000000071</v>
      </c>
    </row>
    <row r="115" spans="1:10">
      <c r="A115" s="230" t="s">
        <v>125</v>
      </c>
      <c r="B115" s="231">
        <v>7.6</v>
      </c>
      <c r="C115" s="232">
        <v>8.5</v>
      </c>
      <c r="D115" s="232">
        <v>8</v>
      </c>
      <c r="E115" s="232">
        <v>8.6</v>
      </c>
      <c r="F115" s="232">
        <v>7.4</v>
      </c>
      <c r="G115" s="233">
        <v>8</v>
      </c>
      <c r="H115" s="231">
        <f t="shared" si="11"/>
        <v>7.666666666666667</v>
      </c>
      <c r="I115" s="232">
        <f t="shared" si="12"/>
        <v>8.3666666666666671</v>
      </c>
      <c r="J115" s="233">
        <f t="shared" si="13"/>
        <v>0.70000000000000018</v>
      </c>
    </row>
    <row r="116" spans="1:10">
      <c r="A116" s="230" t="s">
        <v>239</v>
      </c>
      <c r="B116" s="231">
        <v>9</v>
      </c>
      <c r="C116" s="232">
        <v>9.4</v>
      </c>
      <c r="D116" s="232">
        <v>9.1999999999999993</v>
      </c>
      <c r="E116" s="232">
        <v>9.6</v>
      </c>
      <c r="F116" s="232">
        <v>9.1</v>
      </c>
      <c r="G116" s="233">
        <v>10</v>
      </c>
      <c r="H116" s="231">
        <f t="shared" si="11"/>
        <v>9.1</v>
      </c>
      <c r="I116" s="232">
        <f t="shared" si="12"/>
        <v>9.6666666666666661</v>
      </c>
      <c r="J116" s="233">
        <f t="shared" si="13"/>
        <v>0.56666666666666643</v>
      </c>
    </row>
    <row r="117" spans="1:10">
      <c r="A117" s="230" t="s">
        <v>226</v>
      </c>
      <c r="B117" s="231">
        <v>9</v>
      </c>
      <c r="C117" s="232">
        <v>9.5</v>
      </c>
      <c r="D117" s="232">
        <v>8.6999999999999993</v>
      </c>
      <c r="E117" s="232">
        <v>9.1999999999999993</v>
      </c>
      <c r="F117" s="232">
        <v>8.6999999999999993</v>
      </c>
      <c r="G117" s="233">
        <v>9.1999999999999993</v>
      </c>
      <c r="H117" s="231">
        <f t="shared" si="11"/>
        <v>8.7999999999999989</v>
      </c>
      <c r="I117" s="232">
        <f t="shared" si="12"/>
        <v>9.2999999999999989</v>
      </c>
      <c r="J117" s="233">
        <f t="shared" si="13"/>
        <v>0.5</v>
      </c>
    </row>
    <row r="118" spans="1:10">
      <c r="A118" s="230" t="s">
        <v>238</v>
      </c>
      <c r="B118" s="231">
        <v>9.5</v>
      </c>
      <c r="C118" s="232">
        <v>10.1</v>
      </c>
      <c r="D118" s="232">
        <v>9.8000000000000007</v>
      </c>
      <c r="E118" s="232">
        <v>10</v>
      </c>
      <c r="F118" s="232">
        <v>8.9</v>
      </c>
      <c r="G118" s="233">
        <v>9.1999999999999993</v>
      </c>
      <c r="H118" s="231">
        <f t="shared" si="11"/>
        <v>9.4</v>
      </c>
      <c r="I118" s="232">
        <f t="shared" si="12"/>
        <v>9.7666666666666675</v>
      </c>
      <c r="J118" s="233">
        <f t="shared" si="13"/>
        <v>0.36666666666666714</v>
      </c>
    </row>
    <row r="119" spans="1:10">
      <c r="A119" s="230" t="s">
        <v>258</v>
      </c>
      <c r="B119" s="231">
        <v>8.5</v>
      </c>
      <c r="C119" s="232">
        <v>8.8000000000000007</v>
      </c>
      <c r="D119" s="232">
        <v>8.1999999999999993</v>
      </c>
      <c r="E119" s="232">
        <v>8.6999999999999993</v>
      </c>
      <c r="F119" s="232">
        <v>8.4</v>
      </c>
      <c r="G119" s="233">
        <v>8.6</v>
      </c>
      <c r="H119" s="231">
        <f t="shared" si="11"/>
        <v>8.3666666666666671</v>
      </c>
      <c r="I119" s="232">
        <f t="shared" si="12"/>
        <v>8.7000000000000011</v>
      </c>
      <c r="J119" s="233">
        <f t="shared" si="13"/>
        <v>0.33333333333333393</v>
      </c>
    </row>
    <row r="120" spans="1:10">
      <c r="A120" s="230" t="s">
        <v>52</v>
      </c>
      <c r="B120" s="231">
        <v>9.1</v>
      </c>
      <c r="C120" s="232">
        <v>9.4</v>
      </c>
      <c r="D120" s="232">
        <v>9.6</v>
      </c>
      <c r="E120" s="232">
        <v>9.9</v>
      </c>
      <c r="F120" s="232">
        <v>9.4</v>
      </c>
      <c r="G120" s="233">
        <v>9.6999999999999993</v>
      </c>
      <c r="H120" s="231">
        <f t="shared" si="11"/>
        <v>9.3666666666666671</v>
      </c>
      <c r="I120" s="232">
        <f t="shared" si="12"/>
        <v>9.6666666666666661</v>
      </c>
      <c r="J120" s="233">
        <f t="shared" si="13"/>
        <v>0.29999999999999893</v>
      </c>
    </row>
    <row r="121" spans="1:10">
      <c r="A121" s="230" t="s">
        <v>126</v>
      </c>
      <c r="B121" s="231">
        <v>8</v>
      </c>
      <c r="C121" s="232">
        <v>8.1999999999999993</v>
      </c>
      <c r="D121" s="232">
        <v>8.3000000000000007</v>
      </c>
      <c r="E121" s="232">
        <v>8.5</v>
      </c>
      <c r="F121" s="232">
        <v>8.1999999999999993</v>
      </c>
      <c r="G121" s="233">
        <v>8.5</v>
      </c>
      <c r="H121" s="231">
        <f t="shared" si="11"/>
        <v>8.1666666666666661</v>
      </c>
      <c r="I121" s="232">
        <f t="shared" si="12"/>
        <v>8.4</v>
      </c>
      <c r="J121" s="233">
        <f t="shared" si="13"/>
        <v>0.23333333333333428</v>
      </c>
    </row>
    <row r="122" spans="1:10">
      <c r="A122" s="230" t="s">
        <v>259</v>
      </c>
      <c r="B122" s="231">
        <v>10.8</v>
      </c>
      <c r="C122" s="232">
        <v>11.2</v>
      </c>
      <c r="D122" s="232">
        <v>11</v>
      </c>
      <c r="E122" s="232">
        <v>11</v>
      </c>
      <c r="F122" s="232">
        <v>10.199999999999999</v>
      </c>
      <c r="G122" s="233">
        <v>10.4</v>
      </c>
      <c r="H122" s="231">
        <f t="shared" si="11"/>
        <v>10.666666666666666</v>
      </c>
      <c r="I122" s="232">
        <f t="shared" si="12"/>
        <v>10.866666666666667</v>
      </c>
      <c r="J122" s="233">
        <f t="shared" si="13"/>
        <v>0.20000000000000107</v>
      </c>
    </row>
    <row r="123" spans="1:10">
      <c r="A123" s="230" t="s">
        <v>240</v>
      </c>
      <c r="B123" s="231">
        <v>9</v>
      </c>
      <c r="C123" s="232">
        <v>9.3000000000000007</v>
      </c>
      <c r="D123" s="232">
        <v>9.6999999999999993</v>
      </c>
      <c r="E123" s="232">
        <v>9.9</v>
      </c>
      <c r="F123" s="232">
        <v>9.8000000000000007</v>
      </c>
      <c r="G123" s="233">
        <v>9.6999999999999993</v>
      </c>
      <c r="H123" s="231">
        <f t="shared" si="11"/>
        <v>9.5</v>
      </c>
      <c r="I123" s="232">
        <f t="shared" si="12"/>
        <v>9.6333333333333346</v>
      </c>
      <c r="J123" s="233">
        <f t="shared" si="13"/>
        <v>0.13333333333333464</v>
      </c>
    </row>
    <row r="124" spans="1:10">
      <c r="A124" s="230" t="s">
        <v>123</v>
      </c>
      <c r="B124" s="231">
        <v>8.4</v>
      </c>
      <c r="C124" s="232">
        <v>8.4</v>
      </c>
      <c r="D124" s="232">
        <v>7.7</v>
      </c>
      <c r="E124" s="232">
        <v>7.9</v>
      </c>
      <c r="F124" s="232">
        <v>8.5</v>
      </c>
      <c r="G124" s="233">
        <v>8.6999999999999993</v>
      </c>
      <c r="H124" s="231">
        <f t="shared" si="11"/>
        <v>8.2000000000000011</v>
      </c>
      <c r="I124" s="232">
        <f t="shared" si="12"/>
        <v>8.3333333333333339</v>
      </c>
      <c r="J124" s="233">
        <f t="shared" si="13"/>
        <v>0.13333333333333286</v>
      </c>
    </row>
    <row r="125" spans="1:10" ht="15.75" thickBot="1">
      <c r="A125" s="230" t="s">
        <v>260</v>
      </c>
      <c r="B125" s="234">
        <v>7.9</v>
      </c>
      <c r="C125" s="235">
        <v>7.5</v>
      </c>
      <c r="D125" s="235">
        <v>8.3000000000000007</v>
      </c>
      <c r="E125" s="235">
        <v>8.1999999999999993</v>
      </c>
      <c r="F125" s="235">
        <v>9.6</v>
      </c>
      <c r="G125" s="236">
        <v>8.5</v>
      </c>
      <c r="H125" s="234">
        <f t="shared" si="11"/>
        <v>8.6000000000000014</v>
      </c>
      <c r="I125" s="235">
        <f t="shared" si="12"/>
        <v>8.0666666666666664</v>
      </c>
      <c r="J125" s="236">
        <f t="shared" si="13"/>
        <v>-0.53333333333333499</v>
      </c>
    </row>
    <row r="126" spans="1:10" ht="15.75" thickTop="1"/>
  </sheetData>
  <sortState xmlns:xlrd2="http://schemas.microsoft.com/office/spreadsheetml/2017/richdata2" columnSort="1" ref="J2:U16">
    <sortCondition ref="J2:U2"/>
  </sortState>
  <mergeCells count="8">
    <mergeCell ref="S6:AD6"/>
    <mergeCell ref="M39:N39"/>
    <mergeCell ref="O39:P39"/>
    <mergeCell ref="Q39:R39"/>
    <mergeCell ref="B104:C104"/>
    <mergeCell ref="D104:E104"/>
    <mergeCell ref="F104:G104"/>
    <mergeCell ref="H104:J104"/>
  </mergeCells>
  <pageMargins left="0.7" right="0.7" top="0.78740157499999996" bottom="0.78740157499999996" header="0.3" footer="0.3"/>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592BB-C7F2-45F2-9CF2-C48FCBADE40A}">
  <dimension ref="A1:F81"/>
  <sheetViews>
    <sheetView showGridLines="0" zoomScaleNormal="100" workbookViewId="0">
      <selection activeCell="C4" sqref="C4"/>
    </sheetView>
  </sheetViews>
  <sheetFormatPr baseColWidth="10" defaultColWidth="11.42578125" defaultRowHeight="12.75"/>
  <cols>
    <col min="1" max="1" width="10.140625" style="308" customWidth="1"/>
    <col min="2" max="2" width="50.140625" style="308" customWidth="1"/>
    <col min="3" max="3" width="12.28515625" style="308" customWidth="1"/>
    <col min="4" max="4" width="10.140625" style="308" customWidth="1"/>
    <col min="5" max="5" width="44.28515625" style="308" customWidth="1"/>
    <col min="6" max="16384" width="11.42578125" style="308"/>
  </cols>
  <sheetData>
    <row r="1" spans="1:6" s="330" customFormat="1" ht="87.75" customHeight="1">
      <c r="A1" s="391" t="s">
        <v>390</v>
      </c>
      <c r="B1" s="391"/>
      <c r="C1" s="391"/>
      <c r="D1" s="391"/>
      <c r="E1" s="391"/>
      <c r="F1" s="391"/>
    </row>
    <row r="2" spans="1:6">
      <c r="A2" s="309" t="s">
        <v>391</v>
      </c>
    </row>
    <row r="3" spans="1:6">
      <c r="A3" s="309" t="s">
        <v>392</v>
      </c>
    </row>
    <row r="4" spans="1:6">
      <c r="A4" s="310" t="s">
        <v>393</v>
      </c>
    </row>
    <row r="5" spans="1:6">
      <c r="A5" s="310" t="s">
        <v>394</v>
      </c>
    </row>
    <row r="6" spans="1:6">
      <c r="A6" s="310" t="s">
        <v>395</v>
      </c>
      <c r="B6" s="308" t="s">
        <v>396</v>
      </c>
    </row>
    <row r="7" spans="1:6">
      <c r="A7" s="310" t="s">
        <v>397</v>
      </c>
      <c r="B7" s="308" t="s">
        <v>398</v>
      </c>
    </row>
    <row r="8" spans="1:6">
      <c r="A8" s="310" t="s">
        <v>399</v>
      </c>
      <c r="B8" s="308" t="s">
        <v>400</v>
      </c>
    </row>
    <row r="9" spans="1:6">
      <c r="A9" s="310" t="s">
        <v>401</v>
      </c>
      <c r="B9" s="308" t="s">
        <v>402</v>
      </c>
    </row>
    <row r="11" spans="1:6">
      <c r="A11" s="311" t="s">
        <v>403</v>
      </c>
      <c r="B11" s="312"/>
      <c r="C11" s="312"/>
    </row>
    <row r="12" spans="1:6">
      <c r="A12" s="311" t="s">
        <v>404</v>
      </c>
      <c r="B12" s="311"/>
      <c r="C12" s="311"/>
      <c r="D12" s="311" t="s">
        <v>405</v>
      </c>
    </row>
    <row r="13" spans="1:6">
      <c r="A13" s="308" t="s">
        <v>406</v>
      </c>
      <c r="D13" s="308" t="s">
        <v>407</v>
      </c>
    </row>
    <row r="14" spans="1:6">
      <c r="A14" s="308" t="s">
        <v>408</v>
      </c>
      <c r="D14" s="308" t="s">
        <v>409</v>
      </c>
    </row>
    <row r="15" spans="1:6">
      <c r="A15" s="308" t="s">
        <v>281</v>
      </c>
      <c r="B15" s="308" t="s">
        <v>410</v>
      </c>
      <c r="D15" s="308" t="s">
        <v>281</v>
      </c>
      <c r="E15" s="308" t="s">
        <v>411</v>
      </c>
    </row>
    <row r="16" spans="1:6">
      <c r="A16" s="308" t="s">
        <v>284</v>
      </c>
      <c r="B16" s="308" t="s">
        <v>412</v>
      </c>
      <c r="D16" s="308" t="s">
        <v>284</v>
      </c>
      <c r="E16" s="308" t="s">
        <v>413</v>
      </c>
    </row>
    <row r="17" spans="1:5">
      <c r="A17" s="308" t="s">
        <v>287</v>
      </c>
      <c r="B17" s="308" t="s">
        <v>414</v>
      </c>
      <c r="D17" s="308" t="s">
        <v>287</v>
      </c>
      <c r="E17" s="305" t="s">
        <v>415</v>
      </c>
    </row>
    <row r="18" spans="1:5">
      <c r="A18" s="308" t="s">
        <v>290</v>
      </c>
      <c r="B18" s="308" t="s">
        <v>416</v>
      </c>
      <c r="D18" s="308" t="s">
        <v>290</v>
      </c>
      <c r="E18" s="305" t="s">
        <v>417</v>
      </c>
    </row>
    <row r="20" spans="1:5">
      <c r="A20" s="311" t="s">
        <v>418</v>
      </c>
      <c r="D20" s="311" t="s">
        <v>419</v>
      </c>
    </row>
    <row r="21" spans="1:5">
      <c r="A21" s="311" t="s">
        <v>420</v>
      </c>
      <c r="D21" s="311" t="s">
        <v>421</v>
      </c>
      <c r="E21" s="311"/>
    </row>
    <row r="22" spans="1:5">
      <c r="A22" s="308" t="s">
        <v>422</v>
      </c>
      <c r="C22" s="311"/>
      <c r="D22" s="308" t="s">
        <v>423</v>
      </c>
    </row>
    <row r="23" spans="1:5">
      <c r="A23" s="308" t="s">
        <v>281</v>
      </c>
      <c r="B23" s="308" t="s">
        <v>424</v>
      </c>
      <c r="D23" s="308" t="s">
        <v>326</v>
      </c>
      <c r="E23" s="308" t="s">
        <v>425</v>
      </c>
    </row>
    <row r="24" spans="1:5">
      <c r="A24" s="308" t="s">
        <v>284</v>
      </c>
      <c r="B24" s="308" t="s">
        <v>426</v>
      </c>
      <c r="D24" s="308" t="s">
        <v>318</v>
      </c>
      <c r="E24" s="308" t="s">
        <v>427</v>
      </c>
    </row>
    <row r="25" spans="1:5">
      <c r="A25" s="308" t="s">
        <v>287</v>
      </c>
      <c r="B25" s="305" t="s">
        <v>428</v>
      </c>
      <c r="D25" s="308" t="s">
        <v>287</v>
      </c>
      <c r="E25" s="305" t="s">
        <v>429</v>
      </c>
    </row>
    <row r="26" spans="1:5">
      <c r="A26" s="308" t="s">
        <v>290</v>
      </c>
      <c r="B26" s="305" t="s">
        <v>430</v>
      </c>
      <c r="C26" s="305"/>
      <c r="D26" s="308" t="s">
        <v>290</v>
      </c>
      <c r="E26" s="305" t="s">
        <v>431</v>
      </c>
    </row>
    <row r="28" spans="1:5">
      <c r="A28" s="311" t="s">
        <v>432</v>
      </c>
      <c r="D28" s="311" t="s">
        <v>433</v>
      </c>
      <c r="E28" s="311"/>
    </row>
    <row r="29" spans="1:5">
      <c r="A29" s="311" t="s">
        <v>434</v>
      </c>
      <c r="D29" s="308" t="s">
        <v>435</v>
      </c>
    </row>
    <row r="30" spans="1:5">
      <c r="A30" s="308" t="s">
        <v>436</v>
      </c>
      <c r="B30" s="311"/>
      <c r="D30" s="308" t="s">
        <v>437</v>
      </c>
    </row>
    <row r="31" spans="1:5">
      <c r="A31" s="308" t="s">
        <v>438</v>
      </c>
      <c r="C31" s="311"/>
      <c r="D31" s="308" t="s">
        <v>281</v>
      </c>
      <c r="E31" s="308" t="s">
        <v>439</v>
      </c>
    </row>
    <row r="32" spans="1:5">
      <c r="A32" s="308" t="s">
        <v>326</v>
      </c>
      <c r="B32" s="308" t="s">
        <v>440</v>
      </c>
      <c r="D32" s="308" t="s">
        <v>284</v>
      </c>
      <c r="E32" s="308" t="s">
        <v>441</v>
      </c>
    </row>
    <row r="33" spans="1:5">
      <c r="A33" s="308" t="s">
        <v>318</v>
      </c>
      <c r="B33" s="308" t="s">
        <v>442</v>
      </c>
      <c r="D33" s="308" t="s">
        <v>287</v>
      </c>
      <c r="E33" s="305" t="s">
        <v>443</v>
      </c>
    </row>
    <row r="34" spans="1:5">
      <c r="A34" s="308" t="s">
        <v>287</v>
      </c>
      <c r="B34" s="305" t="s">
        <v>444</v>
      </c>
      <c r="D34" s="308" t="s">
        <v>290</v>
      </c>
      <c r="E34" s="305" t="s">
        <v>445</v>
      </c>
    </row>
    <row r="35" spans="1:5">
      <c r="A35" s="308" t="s">
        <v>290</v>
      </c>
      <c r="B35" s="305" t="s">
        <v>446</v>
      </c>
      <c r="C35" s="305"/>
    </row>
    <row r="36" spans="1:5">
      <c r="C36" s="305"/>
      <c r="D36" s="311" t="s">
        <v>447</v>
      </c>
      <c r="E36" s="311"/>
    </row>
    <row r="37" spans="1:5">
      <c r="A37" s="311" t="s">
        <v>448</v>
      </c>
      <c r="B37" s="311"/>
      <c r="D37" s="308" t="s">
        <v>449</v>
      </c>
    </row>
    <row r="38" spans="1:5">
      <c r="A38" s="311" t="s">
        <v>450</v>
      </c>
      <c r="B38" s="311"/>
      <c r="C38" s="311"/>
      <c r="D38" s="308" t="s">
        <v>451</v>
      </c>
    </row>
    <row r="39" spans="1:5">
      <c r="A39" s="308" t="s">
        <v>452</v>
      </c>
      <c r="C39" s="311"/>
      <c r="D39" s="308" t="s">
        <v>281</v>
      </c>
      <c r="E39" s="308" t="s">
        <v>453</v>
      </c>
    </row>
    <row r="40" spans="1:5">
      <c r="A40" s="308" t="s">
        <v>454</v>
      </c>
      <c r="D40" s="308" t="s">
        <v>284</v>
      </c>
      <c r="E40" s="308" t="s">
        <v>455</v>
      </c>
    </row>
    <row r="41" spans="1:5">
      <c r="A41" s="308" t="s">
        <v>326</v>
      </c>
      <c r="B41" s="308" t="s">
        <v>456</v>
      </c>
      <c r="D41" s="308" t="s">
        <v>287</v>
      </c>
      <c r="E41" s="308" t="s">
        <v>457</v>
      </c>
    </row>
    <row r="42" spans="1:5">
      <c r="A42" s="308" t="s">
        <v>318</v>
      </c>
      <c r="B42" s="308" t="s">
        <v>458</v>
      </c>
      <c r="D42" s="308" t="s">
        <v>290</v>
      </c>
      <c r="E42" s="308" t="s">
        <v>459</v>
      </c>
    </row>
    <row r="43" spans="1:5">
      <c r="A43" s="308" t="s">
        <v>287</v>
      </c>
      <c r="B43" s="308" t="s">
        <v>460</v>
      </c>
    </row>
    <row r="44" spans="1:5">
      <c r="A44" s="308" t="s">
        <v>290</v>
      </c>
      <c r="B44" s="305" t="s">
        <v>461</v>
      </c>
      <c r="D44" s="311" t="s">
        <v>462</v>
      </c>
      <c r="E44" s="311"/>
    </row>
    <row r="45" spans="1:5">
      <c r="C45" s="305"/>
      <c r="D45" s="308" t="s">
        <v>463</v>
      </c>
    </row>
    <row r="46" spans="1:5">
      <c r="A46" s="311" t="s">
        <v>464</v>
      </c>
      <c r="B46" s="311"/>
      <c r="D46" s="308" t="s">
        <v>465</v>
      </c>
    </row>
    <row r="47" spans="1:5">
      <c r="A47" s="308" t="s">
        <v>466</v>
      </c>
      <c r="C47" s="311"/>
      <c r="D47" s="308" t="s">
        <v>281</v>
      </c>
      <c r="E47" s="308" t="s">
        <v>467</v>
      </c>
    </row>
    <row r="48" spans="1:5">
      <c r="A48" s="308" t="s">
        <v>339</v>
      </c>
      <c r="C48" s="311"/>
      <c r="D48" s="308" t="s">
        <v>284</v>
      </c>
      <c r="E48" s="308" t="s">
        <v>468</v>
      </c>
    </row>
    <row r="49" spans="1:5">
      <c r="A49" s="308" t="s">
        <v>281</v>
      </c>
      <c r="B49" s="308" t="s">
        <v>469</v>
      </c>
      <c r="D49" s="308" t="s">
        <v>287</v>
      </c>
      <c r="E49" s="308" t="s">
        <v>470</v>
      </c>
    </row>
    <row r="50" spans="1:5">
      <c r="A50" s="308" t="s">
        <v>284</v>
      </c>
      <c r="B50" s="308" t="s">
        <v>471</v>
      </c>
      <c r="D50" s="308" t="s">
        <v>290</v>
      </c>
      <c r="E50" s="308" t="s">
        <v>472</v>
      </c>
    </row>
    <row r="51" spans="1:5">
      <c r="A51" s="308" t="s">
        <v>287</v>
      </c>
      <c r="B51" s="308" t="s">
        <v>473</v>
      </c>
    </row>
    <row r="52" spans="1:5">
      <c r="A52" s="308" t="s">
        <v>290</v>
      </c>
      <c r="B52" s="308" t="s">
        <v>474</v>
      </c>
      <c r="D52" s="311" t="s">
        <v>475</v>
      </c>
      <c r="E52" s="311"/>
    </row>
    <row r="53" spans="1:5">
      <c r="D53" s="308" t="s">
        <v>476</v>
      </c>
      <c r="E53" s="311"/>
    </row>
    <row r="54" spans="1:5">
      <c r="A54" s="311" t="s">
        <v>477</v>
      </c>
      <c r="B54" s="312"/>
      <c r="D54" s="308" t="s">
        <v>478</v>
      </c>
    </row>
    <row r="55" spans="1:5">
      <c r="A55" s="311" t="s">
        <v>479</v>
      </c>
      <c r="B55" s="311"/>
      <c r="D55" s="308" t="s">
        <v>281</v>
      </c>
      <c r="E55" s="308" t="s">
        <v>480</v>
      </c>
    </row>
    <row r="56" spans="1:5">
      <c r="A56" s="308" t="s">
        <v>481</v>
      </c>
      <c r="C56" s="311"/>
      <c r="D56" s="308" t="s">
        <v>284</v>
      </c>
      <c r="E56" s="308" t="s">
        <v>482</v>
      </c>
    </row>
    <row r="57" spans="1:5">
      <c r="A57" s="308" t="s">
        <v>483</v>
      </c>
      <c r="C57" s="311"/>
      <c r="D57" s="308" t="s">
        <v>287</v>
      </c>
      <c r="E57" s="305" t="s">
        <v>484</v>
      </c>
    </row>
    <row r="58" spans="1:5">
      <c r="A58" s="308" t="s">
        <v>281</v>
      </c>
      <c r="B58" s="308" t="s">
        <v>485</v>
      </c>
      <c r="D58" s="308" t="s">
        <v>290</v>
      </c>
      <c r="E58" s="305" t="s">
        <v>486</v>
      </c>
    </row>
    <row r="59" spans="1:5">
      <c r="A59" s="308" t="s">
        <v>287</v>
      </c>
      <c r="B59" s="308" t="s">
        <v>487</v>
      </c>
    </row>
    <row r="60" spans="1:5">
      <c r="A60" s="308" t="s">
        <v>488</v>
      </c>
      <c r="B60" s="308" t="s">
        <v>489</v>
      </c>
      <c r="D60" s="311" t="s">
        <v>490</v>
      </c>
      <c r="E60" s="311"/>
    </row>
    <row r="61" spans="1:5">
      <c r="D61" s="311" t="s">
        <v>363</v>
      </c>
      <c r="E61" s="311"/>
    </row>
    <row r="62" spans="1:5">
      <c r="A62" s="311" t="s">
        <v>491</v>
      </c>
      <c r="C62" s="305"/>
      <c r="D62" s="308" t="s">
        <v>492</v>
      </c>
      <c r="E62" s="311"/>
    </row>
    <row r="63" spans="1:5">
      <c r="A63" s="308" t="s">
        <v>493</v>
      </c>
      <c r="B63" s="311"/>
      <c r="C63" s="305"/>
      <c r="D63" s="308" t="s">
        <v>494</v>
      </c>
    </row>
    <row r="64" spans="1:5">
      <c r="A64" s="308" t="s">
        <v>495</v>
      </c>
      <c r="B64" s="311"/>
      <c r="D64" s="308" t="s">
        <v>281</v>
      </c>
      <c r="E64" s="308" t="s">
        <v>496</v>
      </c>
    </row>
    <row r="65" spans="1:5">
      <c r="A65" s="308" t="s">
        <v>281</v>
      </c>
      <c r="B65" s="308" t="s">
        <v>497</v>
      </c>
      <c r="C65" s="311"/>
      <c r="D65" s="308" t="s">
        <v>284</v>
      </c>
      <c r="E65" s="308" t="s">
        <v>498</v>
      </c>
    </row>
    <row r="66" spans="1:5">
      <c r="A66" s="308" t="s">
        <v>284</v>
      </c>
      <c r="B66" s="308" t="s">
        <v>499</v>
      </c>
      <c r="C66" s="311"/>
      <c r="D66" s="308" t="s">
        <v>287</v>
      </c>
      <c r="E66" s="305" t="s">
        <v>500</v>
      </c>
    </row>
    <row r="67" spans="1:5">
      <c r="A67" s="308" t="s">
        <v>287</v>
      </c>
      <c r="B67" s="308" t="s">
        <v>501</v>
      </c>
      <c r="D67" s="308" t="s">
        <v>290</v>
      </c>
      <c r="E67" s="305" t="s">
        <v>502</v>
      </c>
    </row>
    <row r="68" spans="1:5">
      <c r="A68" s="308" t="s">
        <v>290</v>
      </c>
      <c r="B68" s="308" t="s">
        <v>503</v>
      </c>
    </row>
    <row r="69" spans="1:5">
      <c r="D69" s="311" t="s">
        <v>504</v>
      </c>
      <c r="E69" s="311"/>
    </row>
    <row r="70" spans="1:5">
      <c r="A70" s="311" t="s">
        <v>505</v>
      </c>
      <c r="B70" s="311"/>
      <c r="D70" s="308" t="s">
        <v>506</v>
      </c>
    </row>
    <row r="71" spans="1:5">
      <c r="A71" s="311" t="s">
        <v>507</v>
      </c>
      <c r="B71" s="311"/>
      <c r="D71" s="308" t="s">
        <v>508</v>
      </c>
    </row>
    <row r="72" spans="1:5">
      <c r="A72" s="308" t="s">
        <v>509</v>
      </c>
      <c r="D72" s="308" t="s">
        <v>281</v>
      </c>
      <c r="E72" s="308" t="s">
        <v>510</v>
      </c>
    </row>
    <row r="73" spans="1:5">
      <c r="A73" s="308" t="s">
        <v>511</v>
      </c>
      <c r="D73" s="308" t="s">
        <v>284</v>
      </c>
      <c r="E73" s="308" t="s">
        <v>512</v>
      </c>
    </row>
    <row r="74" spans="1:5">
      <c r="A74" s="308" t="s">
        <v>281</v>
      </c>
      <c r="B74" s="308" t="s">
        <v>286</v>
      </c>
      <c r="C74" s="311"/>
      <c r="D74" s="308" t="s">
        <v>287</v>
      </c>
      <c r="E74" s="308" t="s">
        <v>470</v>
      </c>
    </row>
    <row r="75" spans="1:5">
      <c r="A75" s="308" t="s">
        <v>318</v>
      </c>
      <c r="B75" s="308" t="s">
        <v>513</v>
      </c>
      <c r="D75" s="308" t="s">
        <v>290</v>
      </c>
      <c r="E75" s="308" t="s">
        <v>514</v>
      </c>
    </row>
    <row r="76" spans="1:5">
      <c r="A76" s="308" t="s">
        <v>287</v>
      </c>
      <c r="B76" s="305" t="s">
        <v>515</v>
      </c>
    </row>
    <row r="77" spans="1:5">
      <c r="A77" s="308" t="s">
        <v>290</v>
      </c>
      <c r="B77" s="308" t="s">
        <v>516</v>
      </c>
    </row>
    <row r="78" spans="1:5">
      <c r="D78" s="312"/>
      <c r="E78" s="312"/>
    </row>
    <row r="81" spans="2:3">
      <c r="B81" s="313"/>
      <c r="C81" s="313"/>
    </row>
  </sheetData>
  <mergeCells count="1">
    <mergeCell ref="A1:F1"/>
  </mergeCells>
  <hyperlinks>
    <hyperlink ref="B18" r:id="rId1" xr:uid="{CE829231-3B0F-4F53-8571-64416ED8E0E0}"/>
    <hyperlink ref="B26" r:id="rId2" xr:uid="{598B5FCA-4ABE-489F-A3DB-14CFE934C026}"/>
    <hyperlink ref="E33" r:id="rId3" xr:uid="{ACD64107-EE85-4B33-B821-13957A93904F}"/>
    <hyperlink ref="E50" r:id="rId4" xr:uid="{74499075-88E4-4E46-BB7E-1420718FD52F}"/>
    <hyperlink ref="B60" r:id="rId5" xr:uid="{D85E364D-B79E-4EC0-99BF-1B1DF5F55473}"/>
    <hyperlink ref="B67" r:id="rId6" xr:uid="{950E52E9-A043-4B9B-A632-29D6D26F45FB}"/>
    <hyperlink ref="E58" r:id="rId7" xr:uid="{85CE9795-F8D7-473C-9F31-39A1C1BC4FC2}"/>
    <hyperlink ref="E67" r:id="rId8" xr:uid="{8CB48107-B5C0-40DC-BEBE-02D63D1A50B1}"/>
    <hyperlink ref="E66" r:id="rId9" xr:uid="{43970452-CFBC-4AC1-804B-3180FAF9751C}"/>
  </hyperlinks>
  <printOptions horizontalCentered="1"/>
  <pageMargins left="0.59055118110236227" right="0.59055118110236227" top="0.27559055118110237" bottom="0.51181102362204722" header="0" footer="0.15748031496062992"/>
  <pageSetup paperSize="9" scale="75" firstPageNumber="354" orientation="portrait" horizontalDpi="1200" verticalDpi="1200" r:id="rId10"/>
  <headerFooter>
    <oddFooter>&amp;L&amp;10Statistisches Bundesamt, Fachserie 11, Reihe 1, 2018/19&amp;R&amp;10&amp;P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5F9D0-7D7A-4235-BFFF-EF9C6B16E7C7}">
  <dimension ref="A1:H57"/>
  <sheetViews>
    <sheetView showGridLines="0" zoomScaleNormal="100" workbookViewId="0">
      <selection activeCell="L51" sqref="L51"/>
    </sheetView>
  </sheetViews>
  <sheetFormatPr baseColWidth="10" defaultColWidth="11.42578125" defaultRowHeight="12.75"/>
  <cols>
    <col min="1" max="1" width="10.7109375" style="300" customWidth="1"/>
    <col min="2" max="2" width="45.28515625" style="300" customWidth="1"/>
    <col min="3" max="3" width="14.28515625" style="300" customWidth="1"/>
    <col min="4" max="4" width="10.7109375" style="300" customWidth="1"/>
    <col min="5" max="5" width="39.5703125" style="300" customWidth="1"/>
    <col min="6" max="16384" width="11.42578125" style="300"/>
  </cols>
  <sheetData>
    <row r="1" spans="1:8" ht="65.25" customHeight="1">
      <c r="A1" s="298" t="s">
        <v>276</v>
      </c>
      <c r="B1" s="299"/>
      <c r="C1" s="299"/>
      <c r="F1" s="301"/>
    </row>
    <row r="2" spans="1:8">
      <c r="A2" s="301" t="s">
        <v>277</v>
      </c>
      <c r="B2" s="301"/>
      <c r="C2" s="301"/>
      <c r="D2" s="301" t="s">
        <v>278</v>
      </c>
      <c r="E2" s="301"/>
    </row>
    <row r="3" spans="1:8">
      <c r="A3" s="300" t="s">
        <v>279</v>
      </c>
      <c r="D3" s="300" t="s">
        <v>280</v>
      </c>
    </row>
    <row r="4" spans="1:8">
      <c r="A4" s="300" t="s">
        <v>281</v>
      </c>
      <c r="B4" s="300" t="s">
        <v>282</v>
      </c>
      <c r="D4" s="300" t="s">
        <v>283</v>
      </c>
    </row>
    <row r="5" spans="1:8">
      <c r="A5" s="300" t="s">
        <v>284</v>
      </c>
      <c r="B5" s="300" t="s">
        <v>285</v>
      </c>
      <c r="D5" s="300" t="s">
        <v>281</v>
      </c>
      <c r="E5" s="300" t="s">
        <v>286</v>
      </c>
    </row>
    <row r="6" spans="1:8">
      <c r="A6" s="300" t="s">
        <v>287</v>
      </c>
      <c r="B6" s="300" t="s">
        <v>288</v>
      </c>
      <c r="D6" s="300" t="s">
        <v>284</v>
      </c>
      <c r="E6" s="300" t="s">
        <v>289</v>
      </c>
    </row>
    <row r="7" spans="1:8">
      <c r="A7" s="300" t="s">
        <v>290</v>
      </c>
      <c r="B7" s="300" t="s">
        <v>291</v>
      </c>
      <c r="D7" s="300" t="s">
        <v>287</v>
      </c>
      <c r="E7" s="300" t="s">
        <v>292</v>
      </c>
    </row>
    <row r="8" spans="1:8" ht="35.25" customHeight="1">
      <c r="A8" s="301" t="s">
        <v>293</v>
      </c>
      <c r="B8" s="301"/>
      <c r="C8" s="301"/>
      <c r="D8" s="302" t="s">
        <v>290</v>
      </c>
      <c r="E8" s="302" t="s">
        <v>294</v>
      </c>
      <c r="F8" s="301"/>
      <c r="G8" s="301"/>
      <c r="H8" s="301"/>
    </row>
    <row r="9" spans="1:8">
      <c r="A9" s="301" t="s">
        <v>295</v>
      </c>
      <c r="B9" s="301"/>
      <c r="C9" s="301"/>
      <c r="D9" s="301" t="s">
        <v>296</v>
      </c>
      <c r="E9" s="301"/>
    </row>
    <row r="10" spans="1:8">
      <c r="A10" s="300" t="s">
        <v>297</v>
      </c>
      <c r="D10" s="300" t="s">
        <v>298</v>
      </c>
    </row>
    <row r="11" spans="1:8">
      <c r="A11" s="300" t="s">
        <v>281</v>
      </c>
      <c r="B11" s="300" t="s">
        <v>299</v>
      </c>
      <c r="D11" s="300" t="s">
        <v>300</v>
      </c>
    </row>
    <row r="12" spans="1:8">
      <c r="A12" s="300" t="s">
        <v>284</v>
      </c>
      <c r="B12" s="300" t="s">
        <v>301</v>
      </c>
      <c r="D12" s="300" t="s">
        <v>281</v>
      </c>
      <c r="E12" s="300" t="s">
        <v>302</v>
      </c>
    </row>
    <row r="13" spans="1:8">
      <c r="A13" s="300" t="s">
        <v>287</v>
      </c>
      <c r="B13" s="300" t="s">
        <v>303</v>
      </c>
      <c r="D13" s="300" t="s">
        <v>284</v>
      </c>
      <c r="E13" s="300" t="s">
        <v>304</v>
      </c>
    </row>
    <row r="14" spans="1:8">
      <c r="A14" s="300" t="s">
        <v>290</v>
      </c>
      <c r="B14" s="300" t="s">
        <v>305</v>
      </c>
      <c r="D14" s="300" t="s">
        <v>287</v>
      </c>
      <c r="E14" s="300" t="s">
        <v>306</v>
      </c>
    </row>
    <row r="15" spans="1:8" ht="35.25" customHeight="1">
      <c r="A15" s="301" t="s">
        <v>307</v>
      </c>
      <c r="B15" s="301"/>
      <c r="C15" s="301"/>
      <c r="D15" s="302" t="s">
        <v>308</v>
      </c>
      <c r="E15" s="302" t="s">
        <v>309</v>
      </c>
      <c r="F15" s="301"/>
      <c r="G15" s="301"/>
      <c r="H15" s="301"/>
    </row>
    <row r="16" spans="1:8">
      <c r="D16" s="301" t="s">
        <v>310</v>
      </c>
    </row>
    <row r="17" spans="1:8">
      <c r="A17" s="303" t="s">
        <v>311</v>
      </c>
      <c r="D17" s="300" t="s">
        <v>312</v>
      </c>
    </row>
    <row r="18" spans="1:8">
      <c r="A18" s="304" t="s">
        <v>313</v>
      </c>
      <c r="D18" s="300" t="s">
        <v>314</v>
      </c>
    </row>
    <row r="19" spans="1:8">
      <c r="A19" s="304" t="s">
        <v>315</v>
      </c>
      <c r="C19" s="305"/>
      <c r="D19" s="300" t="s">
        <v>281</v>
      </c>
      <c r="E19" s="300" t="s">
        <v>316</v>
      </c>
    </row>
    <row r="20" spans="1:8">
      <c r="A20" s="306" t="s">
        <v>287</v>
      </c>
      <c r="B20" s="302" t="s">
        <v>317</v>
      </c>
      <c r="C20" s="305"/>
      <c r="D20" s="300" t="s">
        <v>318</v>
      </c>
      <c r="E20" s="300" t="s">
        <v>319</v>
      </c>
    </row>
    <row r="21" spans="1:8" ht="35.25" customHeight="1">
      <c r="A21" s="303" t="s">
        <v>320</v>
      </c>
      <c r="C21" s="301"/>
      <c r="D21" s="307" t="s">
        <v>321</v>
      </c>
      <c r="E21" s="307" t="s">
        <v>322</v>
      </c>
      <c r="F21" s="301"/>
      <c r="G21" s="301"/>
      <c r="H21" s="301"/>
    </row>
    <row r="22" spans="1:8">
      <c r="A22" s="304" t="s">
        <v>323</v>
      </c>
      <c r="D22" s="302"/>
      <c r="E22" s="302"/>
      <c r="F22" s="305"/>
    </row>
    <row r="23" spans="1:8">
      <c r="A23" s="304" t="s">
        <v>324</v>
      </c>
      <c r="D23" s="301" t="s">
        <v>325</v>
      </c>
      <c r="E23" s="301"/>
    </row>
    <row r="24" spans="1:8">
      <c r="A24" s="304" t="s">
        <v>326</v>
      </c>
      <c r="B24" s="300" t="s">
        <v>327</v>
      </c>
      <c r="D24" s="300" t="s">
        <v>328</v>
      </c>
    </row>
    <row r="25" spans="1:8">
      <c r="A25" s="304" t="s">
        <v>318</v>
      </c>
      <c r="B25" s="300" t="s">
        <v>329</v>
      </c>
      <c r="D25" s="300" t="s">
        <v>281</v>
      </c>
      <c r="E25" s="300" t="s">
        <v>330</v>
      </c>
    </row>
    <row r="26" spans="1:8">
      <c r="A26" s="304" t="s">
        <v>287</v>
      </c>
      <c r="B26" s="302" t="s">
        <v>331</v>
      </c>
      <c r="D26" s="300" t="s">
        <v>284</v>
      </c>
      <c r="E26" s="300" t="s">
        <v>332</v>
      </c>
    </row>
    <row r="27" spans="1:8">
      <c r="A27" s="306" t="s">
        <v>290</v>
      </c>
      <c r="B27" s="302" t="s">
        <v>333</v>
      </c>
      <c r="D27" s="300" t="s">
        <v>287</v>
      </c>
      <c r="E27" s="300" t="s">
        <v>334</v>
      </c>
    </row>
    <row r="28" spans="1:8" ht="35.25" customHeight="1">
      <c r="A28" s="301" t="s">
        <v>335</v>
      </c>
      <c r="C28" s="301"/>
      <c r="D28" s="302" t="s">
        <v>290</v>
      </c>
      <c r="E28" s="302" t="s">
        <v>336</v>
      </c>
      <c r="F28" s="301"/>
      <c r="G28" s="301"/>
      <c r="H28" s="301"/>
    </row>
    <row r="29" spans="1:8">
      <c r="A29" s="300" t="s">
        <v>337</v>
      </c>
      <c r="D29" s="301" t="s">
        <v>338</v>
      </c>
      <c r="E29" s="301"/>
    </row>
    <row r="30" spans="1:8">
      <c r="A30" s="300" t="s">
        <v>339</v>
      </c>
      <c r="D30" s="300" t="s">
        <v>340</v>
      </c>
    </row>
    <row r="31" spans="1:8">
      <c r="A31" s="300" t="s">
        <v>281</v>
      </c>
      <c r="B31" s="300" t="s">
        <v>341</v>
      </c>
      <c r="D31" s="300" t="s">
        <v>342</v>
      </c>
    </row>
    <row r="32" spans="1:8">
      <c r="A32" s="300" t="s">
        <v>284</v>
      </c>
      <c r="B32" s="300" t="s">
        <v>343</v>
      </c>
      <c r="D32" s="300" t="s">
        <v>326</v>
      </c>
      <c r="E32" s="300" t="s">
        <v>344</v>
      </c>
    </row>
    <row r="33" spans="1:8">
      <c r="A33" s="300" t="s">
        <v>287</v>
      </c>
      <c r="B33" s="300" t="s">
        <v>345</v>
      </c>
      <c r="D33" s="300" t="s">
        <v>346</v>
      </c>
      <c r="E33" s="300" t="s">
        <v>347</v>
      </c>
    </row>
    <row r="34" spans="1:8" ht="35.25" customHeight="1">
      <c r="A34" s="302" t="s">
        <v>290</v>
      </c>
      <c r="B34" s="302" t="s">
        <v>348</v>
      </c>
      <c r="C34" s="301"/>
      <c r="D34" s="302" t="s">
        <v>287</v>
      </c>
      <c r="E34" s="302" t="s">
        <v>349</v>
      </c>
      <c r="F34" s="301"/>
      <c r="G34" s="301"/>
      <c r="H34" s="301"/>
    </row>
    <row r="35" spans="1:8">
      <c r="A35" s="301" t="s">
        <v>350</v>
      </c>
      <c r="B35" s="301"/>
      <c r="D35" s="301" t="s">
        <v>351</v>
      </c>
      <c r="E35" s="301"/>
    </row>
    <row r="36" spans="1:8">
      <c r="D36" s="300" t="s">
        <v>352</v>
      </c>
    </row>
    <row r="37" spans="1:8">
      <c r="A37" s="303" t="s">
        <v>353</v>
      </c>
      <c r="D37" s="300" t="s">
        <v>354</v>
      </c>
    </row>
    <row r="38" spans="1:8">
      <c r="A38" s="304" t="s">
        <v>355</v>
      </c>
      <c r="D38" s="300" t="s">
        <v>326</v>
      </c>
      <c r="E38" s="300" t="s">
        <v>356</v>
      </c>
    </row>
    <row r="39" spans="1:8">
      <c r="A39" s="304" t="s">
        <v>326</v>
      </c>
      <c r="B39" s="300" t="s">
        <v>357</v>
      </c>
      <c r="D39" s="300" t="s">
        <v>318</v>
      </c>
      <c r="E39" s="300" t="s">
        <v>358</v>
      </c>
    </row>
    <row r="40" spans="1:8">
      <c r="A40" s="304" t="s">
        <v>318</v>
      </c>
      <c r="B40" s="300" t="s">
        <v>359</v>
      </c>
      <c r="D40" s="300" t="s">
        <v>287</v>
      </c>
      <c r="E40" s="300" t="s">
        <v>360</v>
      </c>
    </row>
    <row r="41" spans="1:8">
      <c r="A41" s="304" t="s">
        <v>287</v>
      </c>
      <c r="B41" s="302" t="s">
        <v>361</v>
      </c>
      <c r="C41" s="301"/>
      <c r="D41" s="302" t="s">
        <v>290</v>
      </c>
      <c r="E41" s="300" t="s">
        <v>362</v>
      </c>
      <c r="F41" s="301"/>
      <c r="G41" s="301"/>
      <c r="H41" s="301"/>
    </row>
    <row r="42" spans="1:8">
      <c r="C42" s="301"/>
      <c r="D42" s="302"/>
      <c r="E42" s="302"/>
      <c r="F42" s="301"/>
      <c r="G42" s="301"/>
      <c r="H42" s="301"/>
    </row>
    <row r="43" spans="1:8">
      <c r="A43" s="303" t="s">
        <v>363</v>
      </c>
      <c r="C43" s="301"/>
      <c r="D43" s="302"/>
      <c r="E43" s="302"/>
      <c r="F43" s="301"/>
      <c r="G43" s="301"/>
      <c r="H43" s="301"/>
    </row>
    <row r="44" spans="1:8">
      <c r="A44" s="304" t="s">
        <v>364</v>
      </c>
      <c r="D44" s="301" t="s">
        <v>365</v>
      </c>
      <c r="E44" s="301"/>
    </row>
    <row r="45" spans="1:8">
      <c r="A45" s="304" t="s">
        <v>366</v>
      </c>
      <c r="D45" s="300" t="s">
        <v>367</v>
      </c>
    </row>
    <row r="46" spans="1:8">
      <c r="A46" s="304" t="s">
        <v>281</v>
      </c>
      <c r="B46" s="300" t="s">
        <v>368</v>
      </c>
      <c r="D46" s="300" t="s">
        <v>369</v>
      </c>
    </row>
    <row r="47" spans="1:8">
      <c r="A47" s="304" t="s">
        <v>284</v>
      </c>
      <c r="B47" s="300" t="s">
        <v>370</v>
      </c>
      <c r="D47" s="300" t="s">
        <v>281</v>
      </c>
      <c r="E47" s="300" t="s">
        <v>371</v>
      </c>
    </row>
    <row r="48" spans="1:8">
      <c r="A48" s="304" t="s">
        <v>287</v>
      </c>
      <c r="B48" s="300" t="s">
        <v>372</v>
      </c>
      <c r="D48" s="300" t="s">
        <v>284</v>
      </c>
      <c r="E48" s="300" t="s">
        <v>373</v>
      </c>
    </row>
    <row r="49" spans="1:5">
      <c r="A49" s="306" t="s">
        <v>290</v>
      </c>
      <c r="B49" s="302" t="s">
        <v>374</v>
      </c>
      <c r="D49" s="300" t="s">
        <v>287</v>
      </c>
      <c r="E49" s="300" t="s">
        <v>375</v>
      </c>
    </row>
    <row r="50" spans="1:5" ht="35.25" customHeight="1">
      <c r="A50" s="301" t="s">
        <v>376</v>
      </c>
      <c r="B50" s="301"/>
      <c r="D50" s="302" t="s">
        <v>290</v>
      </c>
      <c r="E50" s="302" t="s">
        <v>377</v>
      </c>
    </row>
    <row r="51" spans="1:5">
      <c r="A51" s="300" t="s">
        <v>378</v>
      </c>
      <c r="D51" s="301" t="s">
        <v>379</v>
      </c>
      <c r="E51" s="301"/>
    </row>
    <row r="52" spans="1:5">
      <c r="A52" s="300" t="s">
        <v>326</v>
      </c>
      <c r="B52" s="300" t="s">
        <v>380</v>
      </c>
      <c r="D52" s="300" t="s">
        <v>381</v>
      </c>
    </row>
    <row r="53" spans="1:5">
      <c r="A53" s="300" t="s">
        <v>318</v>
      </c>
      <c r="B53" s="300" t="s">
        <v>382</v>
      </c>
      <c r="D53" s="300" t="s">
        <v>383</v>
      </c>
    </row>
    <row r="54" spans="1:5">
      <c r="A54" s="300" t="s">
        <v>287</v>
      </c>
      <c r="B54" s="300" t="s">
        <v>384</v>
      </c>
      <c r="D54" s="300" t="s">
        <v>281</v>
      </c>
      <c r="E54" s="300" t="s">
        <v>385</v>
      </c>
    </row>
    <row r="55" spans="1:5">
      <c r="A55" s="300" t="s">
        <v>290</v>
      </c>
      <c r="B55" s="300" t="s">
        <v>386</v>
      </c>
      <c r="D55" s="300" t="s">
        <v>284</v>
      </c>
      <c r="E55" s="300" t="s">
        <v>387</v>
      </c>
    </row>
    <row r="56" spans="1:5">
      <c r="D56" s="300" t="s">
        <v>287</v>
      </c>
      <c r="E56" s="305" t="s">
        <v>388</v>
      </c>
    </row>
    <row r="57" spans="1:5">
      <c r="D57" s="300" t="s">
        <v>290</v>
      </c>
      <c r="E57" s="305" t="s">
        <v>389</v>
      </c>
    </row>
  </sheetData>
  <hyperlinks>
    <hyperlink ref="B33" r:id="rId1" xr:uid="{A6D06D5B-CD79-42B8-8DE5-50F727F9908F}"/>
    <hyperlink ref="E14" r:id="rId2" xr:uid="{6EF662F2-2124-40A7-A2F0-8841E0627CAB}"/>
    <hyperlink ref="E15" r:id="rId3" xr:uid="{A30969AB-E4A0-429E-9C9A-10E5E9202083}"/>
    <hyperlink ref="B13" r:id="rId4" xr:uid="{E293C325-C36B-45AA-AD09-179F331A4738}"/>
    <hyperlink ref="E34" r:id="rId5" xr:uid="{6D7FD66B-786A-4C24-9A2B-EB3B09118741}"/>
  </hyperlinks>
  <printOptions horizontalCentered="1"/>
  <pageMargins left="0.59055118110236227" right="0.59055118110236227" top="0.59055118110236227" bottom="0.59055118110236227" header="0.23622047244094491" footer="0.15748031496062992"/>
  <pageSetup paperSize="9" scale="70" orientation="portrait" horizontalDpi="1200" verticalDpi="1200" r:id="rId6"/>
  <headerFooter>
    <oddFooter>&amp;L&amp;10Statistisches Bundesamt, Fachserie 11, Reihe 1, 2018/19&amp;R&amp;10&amp;P</oddFooter>
    <evenFooter>&amp;L&amp;8&amp;P&amp;R&amp;8Statistisches Bundesamt, Fachserie 11, Reihe 1, 2013/14</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Arbeitsblätter</vt:lpstr>
      </vt:variant>
      <vt:variant>
        <vt:i4>9</vt:i4>
      </vt:variant>
      <vt:variant>
        <vt:lpstr>Benannte Bereiche</vt:lpstr>
      </vt:variant>
      <vt:variant>
        <vt:i4>3</vt:i4>
      </vt:variant>
    </vt:vector>
  </HeadingPairs>
  <TitlesOfParts>
    <vt:vector size="12" baseType="lpstr">
      <vt:lpstr>Quellen Abitur</vt:lpstr>
      <vt:lpstr>Abiturienten und Schüler LkSp </vt:lpstr>
      <vt:lpstr>LkSp w m</vt:lpstr>
      <vt:lpstr>Schüler im Vergl der Fächer</vt:lpstr>
      <vt:lpstr>Abiturnoten Deutschland</vt:lpstr>
      <vt:lpstr>Abiturnoten in BY NI NW</vt:lpstr>
      <vt:lpstr>Abiturnoten NRW </vt:lpstr>
      <vt:lpstr>KuMi</vt:lpstr>
      <vt:lpstr>StLÄ</vt:lpstr>
      <vt:lpstr>KuMi!Print_Area</vt:lpstr>
      <vt:lpstr>StLÄ!Print_Area</vt:lpstr>
      <vt:lpstr>KuMi!Print_Titles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2006-09-21T08:52:22Z</dcterms:created>
  <dcterms:modified xsi:type="dcterms:W3CDTF">2024-08-05T11:55:19Z</dcterms:modified>
</cp:coreProperties>
</file>