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portunterricht\LK Sport\Lk Sport im Diskurs\Sportabitur Evaluation einer Fachprüfung\Art letzte Fassung\Dateien\"/>
    </mc:Choice>
  </mc:AlternateContent>
  <xr:revisionPtr revIDLastSave="0" documentId="8_{60FEA0DC-355C-4D34-A800-A019709D0E44}" xr6:coauthVersionLast="47" xr6:coauthVersionMax="47" xr10:uidLastSave="{00000000-0000-0000-0000-000000000000}"/>
  <bookViews>
    <workbookView xWindow="0" yWindow="150" windowWidth="38400" windowHeight="20880" xr2:uid="{00000000-000D-0000-FFFF-FFFF00000000}"/>
  </bookViews>
  <sheets>
    <sheet name="Legende" sheetId="11" r:id="rId1"/>
    <sheet name="Pktewertung BJSp" sheetId="14" r:id="rId2"/>
    <sheet name="KMK2005" sheetId="10" r:id="rId3"/>
    <sheet name="DLV-Punktwertung" sheetId="12" r:id="rId4"/>
    <sheet name="Jungen" sheetId="6" r:id="rId5"/>
    <sheet name="Mädchen" sheetId="4" r:id="rId6"/>
    <sheet name="Vergleich Pktewertung KMK-Pkte" sheetId="13" r:id="rId7"/>
    <sheet name="Vergleich Disziplinen" sheetId="5" r:id="rId8"/>
  </sheets>
  <externalReferences>
    <externalReference r:id="rId9"/>
  </externalReferences>
  <definedNames>
    <definedName name="Art" localSheetId="2">#REF!</definedName>
    <definedName name="Art">#REF!</definedName>
    <definedName name="AuswertungPunkte" localSheetId="2">#REF!</definedName>
    <definedName name="AuswertungPunkte">#REF!</definedName>
    <definedName name="BE">#REF!</definedName>
    <definedName name="MaxBE" localSheetId="2">#REF!</definedName>
    <definedName name="MaxBE">#REF!</definedName>
    <definedName name="Modus" localSheetId="2">#REF!</definedName>
    <definedName name="Modus">#REF!</definedName>
    <definedName name="Normal" localSheetId="2">#REF!</definedName>
    <definedName name="Normal">#REF!</definedName>
    <definedName name="sepp" localSheetId="2">[1]Spielsportart!#REF!</definedName>
    <definedName name="sepp">[1]Spielsportart!#REF!</definedName>
    <definedName name="SkalaNoten" localSheetId="2">#REF!</definedName>
    <definedName name="SkalaNoten">#REF!</definedName>
    <definedName name="SkalaPunkte" localSheetId="2">#REF!</definedName>
    <definedName name="SkalaPunkte">#REF!</definedName>
    <definedName name="Soft" localSheetId="2">#REF!</definedName>
    <definedName name="Soft">#REF!</definedName>
    <definedName name="Sum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4" l="1"/>
  <c r="I5" i="14"/>
  <c r="F6" i="14"/>
  <c r="F5" i="14"/>
  <c r="B127" i="6" l="1"/>
  <c r="C47" i="5" l="1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BK47" i="5"/>
  <c r="BL47" i="5"/>
  <c r="BM47" i="5"/>
  <c r="BN47" i="5"/>
  <c r="BO47" i="5"/>
  <c r="BP47" i="5"/>
  <c r="BQ47" i="5"/>
  <c r="BR47" i="5"/>
  <c r="BS47" i="5"/>
  <c r="BT47" i="5"/>
  <c r="BU47" i="5"/>
  <c r="BV47" i="5"/>
  <c r="BW47" i="5"/>
  <c r="BX47" i="5"/>
  <c r="BY47" i="5"/>
  <c r="BZ47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BK46" i="5"/>
  <c r="BL46" i="5"/>
  <c r="BM46" i="5"/>
  <c r="BN46" i="5"/>
  <c r="BO46" i="5"/>
  <c r="BP46" i="5"/>
  <c r="BQ46" i="5"/>
  <c r="BR46" i="5"/>
  <c r="BS46" i="5"/>
  <c r="BT46" i="5"/>
  <c r="BU46" i="5"/>
  <c r="BV46" i="5"/>
  <c r="BW46" i="5"/>
  <c r="BX46" i="5"/>
  <c r="BY46" i="5"/>
  <c r="BZ46" i="5"/>
  <c r="B46" i="5"/>
  <c r="B47" i="5"/>
  <c r="Q3" i="4" l="1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2" i="4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Q116" i="6"/>
  <c r="Q117" i="6"/>
  <c r="Q118" i="6"/>
  <c r="Q119" i="6"/>
  <c r="Q120" i="6"/>
  <c r="Q121" i="6"/>
  <c r="Q122" i="6"/>
  <c r="Q123" i="6"/>
  <c r="Q124" i="6"/>
  <c r="Q125" i="6"/>
  <c r="Q126" i="6"/>
  <c r="Q127" i="6"/>
  <c r="Q128" i="6"/>
  <c r="Q129" i="6"/>
  <c r="Q130" i="6"/>
  <c r="Q131" i="6"/>
  <c r="Q132" i="6"/>
  <c r="Q133" i="6"/>
  <c r="Q134" i="6"/>
  <c r="Q135" i="6"/>
  <c r="Q136" i="6"/>
  <c r="Q137" i="6"/>
  <c r="Q138" i="6"/>
  <c r="Q139" i="6"/>
  <c r="Q140" i="6"/>
  <c r="Q4" i="6"/>
  <c r="L70" i="4" l="1"/>
  <c r="L76" i="4"/>
  <c r="L82" i="4"/>
  <c r="L88" i="4"/>
  <c r="L94" i="4"/>
  <c r="L100" i="4"/>
  <c r="L106" i="4"/>
  <c r="L112" i="4"/>
  <c r="K115" i="4"/>
  <c r="K116" i="4"/>
  <c r="L116" i="4" s="1"/>
  <c r="K117" i="4"/>
  <c r="L117" i="4" s="1"/>
  <c r="K118" i="4"/>
  <c r="L119" i="4" s="1"/>
  <c r="K119" i="4"/>
  <c r="L120" i="4" s="1"/>
  <c r="K120" i="4"/>
  <c r="L121" i="4" s="1"/>
  <c r="K121" i="4"/>
  <c r="K122" i="4"/>
  <c r="L122" i="4" s="1"/>
  <c r="K123" i="4"/>
  <c r="L123" i="4" s="1"/>
  <c r="K124" i="4"/>
  <c r="L125" i="4" s="1"/>
  <c r="K125" i="4"/>
  <c r="L126" i="4" s="1"/>
  <c r="K126" i="4"/>
  <c r="L127" i="4" s="1"/>
  <c r="K127" i="4"/>
  <c r="K128" i="4"/>
  <c r="L128" i="4" s="1"/>
  <c r="K129" i="4"/>
  <c r="L129" i="4" s="1"/>
  <c r="K130" i="4"/>
  <c r="L131" i="4" s="1"/>
  <c r="K131" i="4"/>
  <c r="L132" i="4" s="1"/>
  <c r="K132" i="4"/>
  <c r="L133" i="4" s="1"/>
  <c r="K133" i="4"/>
  <c r="K134" i="4"/>
  <c r="L134" i="4" s="1"/>
  <c r="K135" i="4"/>
  <c r="L135" i="4" s="1"/>
  <c r="K136" i="4"/>
  <c r="L137" i="4" s="1"/>
  <c r="K137" i="4"/>
  <c r="L138" i="4" s="1"/>
  <c r="K138" i="4"/>
  <c r="L139" i="4" s="1"/>
  <c r="K139" i="4"/>
  <c r="K140" i="4"/>
  <c r="L140" i="4" s="1"/>
  <c r="K141" i="4"/>
  <c r="L141" i="4" s="1"/>
  <c r="K142" i="4"/>
  <c r="L143" i="4" s="1"/>
  <c r="K143" i="4"/>
  <c r="L144" i="4" s="1"/>
  <c r="K144" i="4"/>
  <c r="L145" i="4" s="1"/>
  <c r="K145" i="4"/>
  <c r="K146" i="4"/>
  <c r="L146" i="4" s="1"/>
  <c r="K147" i="4"/>
  <c r="L147" i="4" s="1"/>
  <c r="K148" i="4"/>
  <c r="L149" i="4" s="1"/>
  <c r="K149" i="4"/>
  <c r="L150" i="4" s="1"/>
  <c r="K150" i="4"/>
  <c r="L151" i="4" s="1"/>
  <c r="K151" i="4"/>
  <c r="K152" i="4"/>
  <c r="L152" i="4" s="1"/>
  <c r="K153" i="4"/>
  <c r="L153" i="4" s="1"/>
  <c r="K154" i="4"/>
  <c r="L155" i="4" s="1"/>
  <c r="K155" i="4"/>
  <c r="L156" i="4" s="1"/>
  <c r="K156" i="4"/>
  <c r="L157" i="4" s="1"/>
  <c r="K157" i="4"/>
  <c r="K158" i="4"/>
  <c r="L158" i="4" s="1"/>
  <c r="K159" i="4"/>
  <c r="L159" i="4" s="1"/>
  <c r="K160" i="4"/>
  <c r="L161" i="4" s="1"/>
  <c r="K161" i="4"/>
  <c r="L162" i="4" s="1"/>
  <c r="K162" i="4"/>
  <c r="K65" i="4"/>
  <c r="L66" i="4" s="1"/>
  <c r="K66" i="4"/>
  <c r="L67" i="4" s="1"/>
  <c r="K67" i="4"/>
  <c r="L68" i="4" s="1"/>
  <c r="K68" i="4"/>
  <c r="L69" i="4" s="1"/>
  <c r="K69" i="4"/>
  <c r="K70" i="4"/>
  <c r="L71" i="4" s="1"/>
  <c r="K71" i="4"/>
  <c r="L72" i="4" s="1"/>
  <c r="K72" i="4"/>
  <c r="L73" i="4" s="1"/>
  <c r="K73" i="4"/>
  <c r="L74" i="4" s="1"/>
  <c r="K74" i="4"/>
  <c r="L75" i="4" s="1"/>
  <c r="K75" i="4"/>
  <c r="K76" i="4"/>
  <c r="L77" i="4" s="1"/>
  <c r="K77" i="4"/>
  <c r="L78" i="4" s="1"/>
  <c r="K78" i="4"/>
  <c r="L79" i="4" s="1"/>
  <c r="K79" i="4"/>
  <c r="L80" i="4" s="1"/>
  <c r="K80" i="4"/>
  <c r="L81" i="4" s="1"/>
  <c r="K81" i="4"/>
  <c r="K82" i="4"/>
  <c r="L83" i="4" s="1"/>
  <c r="K83" i="4"/>
  <c r="L84" i="4" s="1"/>
  <c r="K84" i="4"/>
  <c r="L85" i="4" s="1"/>
  <c r="K85" i="4"/>
  <c r="L86" i="4" s="1"/>
  <c r="K86" i="4"/>
  <c r="L87" i="4" s="1"/>
  <c r="K87" i="4"/>
  <c r="K88" i="4"/>
  <c r="L89" i="4" s="1"/>
  <c r="K89" i="4"/>
  <c r="L90" i="4" s="1"/>
  <c r="K90" i="4"/>
  <c r="L91" i="4" s="1"/>
  <c r="K91" i="4"/>
  <c r="L92" i="4" s="1"/>
  <c r="K92" i="4"/>
  <c r="L93" i="4" s="1"/>
  <c r="K93" i="4"/>
  <c r="K94" i="4"/>
  <c r="L95" i="4" s="1"/>
  <c r="K95" i="4"/>
  <c r="L96" i="4" s="1"/>
  <c r="K96" i="4"/>
  <c r="L97" i="4" s="1"/>
  <c r="K97" i="4"/>
  <c r="L98" i="4" s="1"/>
  <c r="K98" i="4"/>
  <c r="L99" i="4" s="1"/>
  <c r="K99" i="4"/>
  <c r="K100" i="4"/>
  <c r="L101" i="4" s="1"/>
  <c r="K101" i="4"/>
  <c r="L102" i="4" s="1"/>
  <c r="K102" i="4"/>
  <c r="L103" i="4" s="1"/>
  <c r="K103" i="4"/>
  <c r="L104" i="4" s="1"/>
  <c r="K104" i="4"/>
  <c r="L105" i="4" s="1"/>
  <c r="K105" i="4"/>
  <c r="K106" i="4"/>
  <c r="L107" i="4" s="1"/>
  <c r="K107" i="4"/>
  <c r="L108" i="4" s="1"/>
  <c r="K108" i="4"/>
  <c r="L109" i="4" s="1"/>
  <c r="K109" i="4"/>
  <c r="L110" i="4" s="1"/>
  <c r="K110" i="4"/>
  <c r="L111" i="4" s="1"/>
  <c r="K111" i="4"/>
  <c r="K112" i="4"/>
  <c r="L113" i="4" s="1"/>
  <c r="K113" i="4"/>
  <c r="L114" i="4" s="1"/>
  <c r="K114" i="4"/>
  <c r="L115" i="4" s="1"/>
  <c r="H65" i="4"/>
  <c r="I66" i="4" s="1"/>
  <c r="H66" i="4"/>
  <c r="I67" i="4" s="1"/>
  <c r="H67" i="4"/>
  <c r="H68" i="4"/>
  <c r="H69" i="4"/>
  <c r="I70" i="4" s="1"/>
  <c r="H70" i="4"/>
  <c r="I71" i="4" s="1"/>
  <c r="H71" i="4"/>
  <c r="I72" i="4" s="1"/>
  <c r="H72" i="4"/>
  <c r="I73" i="4" s="1"/>
  <c r="H73" i="4"/>
  <c r="H74" i="4"/>
  <c r="H75" i="4"/>
  <c r="H76" i="4"/>
  <c r="I77" i="4" s="1"/>
  <c r="H77" i="4"/>
  <c r="I78" i="4" s="1"/>
  <c r="H78" i="4"/>
  <c r="I79" i="4" s="1"/>
  <c r="H79" i="4"/>
  <c r="H80" i="4"/>
  <c r="H81" i="4"/>
  <c r="I82" i="4" s="1"/>
  <c r="H82" i="4"/>
  <c r="I83" i="4" s="1"/>
  <c r="H83" i="4"/>
  <c r="I84" i="4" s="1"/>
  <c r="H84" i="4"/>
  <c r="I85" i="4" s="1"/>
  <c r="H85" i="4"/>
  <c r="H86" i="4"/>
  <c r="H87" i="4"/>
  <c r="I88" i="4" s="1"/>
  <c r="H88" i="4"/>
  <c r="I89" i="4" s="1"/>
  <c r="H89" i="4"/>
  <c r="I90" i="4" s="1"/>
  <c r="H90" i="4"/>
  <c r="I91" i="4" s="1"/>
  <c r="H91" i="4"/>
  <c r="H92" i="4"/>
  <c r="H93" i="4"/>
  <c r="I94" i="4" s="1"/>
  <c r="H94" i="4"/>
  <c r="I95" i="4" s="1"/>
  <c r="H95" i="4"/>
  <c r="I96" i="4" s="1"/>
  <c r="H96" i="4"/>
  <c r="I97" i="4" s="1"/>
  <c r="H97" i="4"/>
  <c r="H98" i="4"/>
  <c r="H99" i="4"/>
  <c r="I100" i="4" s="1"/>
  <c r="H100" i="4"/>
  <c r="I101" i="4" s="1"/>
  <c r="H101" i="4"/>
  <c r="I102" i="4" s="1"/>
  <c r="H102" i="4"/>
  <c r="H103" i="4"/>
  <c r="H104" i="4"/>
  <c r="H105" i="4"/>
  <c r="I106" i="4" s="1"/>
  <c r="H106" i="4"/>
  <c r="I107" i="4" s="1"/>
  <c r="H107" i="4"/>
  <c r="H108" i="4"/>
  <c r="H109" i="4"/>
  <c r="H110" i="4"/>
  <c r="H111" i="4"/>
  <c r="H112" i="4"/>
  <c r="I113" i="4" s="1"/>
  <c r="H113" i="4"/>
  <c r="H114" i="4"/>
  <c r="E139" i="4"/>
  <c r="F140" i="4" s="1"/>
  <c r="E140" i="4"/>
  <c r="F141" i="4" s="1"/>
  <c r="E141" i="4"/>
  <c r="E142" i="4"/>
  <c r="E143" i="4"/>
  <c r="E65" i="4"/>
  <c r="E66" i="4"/>
  <c r="E67" i="4"/>
  <c r="E68" i="4"/>
  <c r="E69" i="4"/>
  <c r="E70" i="4"/>
  <c r="E71" i="4"/>
  <c r="F71" i="4" s="1"/>
  <c r="E72" i="4"/>
  <c r="E73" i="4"/>
  <c r="E74" i="4"/>
  <c r="E75" i="4"/>
  <c r="E76" i="4"/>
  <c r="E77" i="4"/>
  <c r="F77" i="4" s="1"/>
  <c r="E78" i="4"/>
  <c r="E79" i="4"/>
  <c r="E80" i="4"/>
  <c r="E81" i="4"/>
  <c r="E82" i="4"/>
  <c r="E83" i="4"/>
  <c r="F83" i="4" s="1"/>
  <c r="E84" i="4"/>
  <c r="E85" i="4"/>
  <c r="E86" i="4"/>
  <c r="E87" i="4"/>
  <c r="E88" i="4"/>
  <c r="E89" i="4"/>
  <c r="F89" i="4" s="1"/>
  <c r="E90" i="4"/>
  <c r="E91" i="4"/>
  <c r="E92" i="4"/>
  <c r="E93" i="4"/>
  <c r="E94" i="4"/>
  <c r="E95" i="4"/>
  <c r="F95" i="4" s="1"/>
  <c r="E96" i="4"/>
  <c r="E97" i="4"/>
  <c r="E98" i="4"/>
  <c r="E99" i="4"/>
  <c r="E100" i="4"/>
  <c r="E101" i="4"/>
  <c r="F101" i="4" s="1"/>
  <c r="E102" i="4"/>
  <c r="E103" i="4"/>
  <c r="E104" i="4"/>
  <c r="E105" i="4"/>
  <c r="E106" i="4"/>
  <c r="E107" i="4"/>
  <c r="F107" i="4" s="1"/>
  <c r="E108" i="4"/>
  <c r="E109" i="4"/>
  <c r="E110" i="4"/>
  <c r="E111" i="4"/>
  <c r="E112" i="4"/>
  <c r="E113" i="4"/>
  <c r="F113" i="4" s="1"/>
  <c r="E114" i="4"/>
  <c r="E115" i="4"/>
  <c r="E116" i="4"/>
  <c r="E117" i="4"/>
  <c r="E118" i="4"/>
  <c r="E119" i="4"/>
  <c r="F119" i="4" s="1"/>
  <c r="E120" i="4"/>
  <c r="E121" i="4"/>
  <c r="E122" i="4"/>
  <c r="E123" i="4"/>
  <c r="E124" i="4"/>
  <c r="E125" i="4"/>
  <c r="F125" i="4" s="1"/>
  <c r="E126" i="4"/>
  <c r="E127" i="4"/>
  <c r="E128" i="4"/>
  <c r="E129" i="4"/>
  <c r="E130" i="4"/>
  <c r="E131" i="4"/>
  <c r="F131" i="4" s="1"/>
  <c r="E132" i="4"/>
  <c r="E133" i="4"/>
  <c r="E134" i="4"/>
  <c r="E135" i="4"/>
  <c r="E136" i="4"/>
  <c r="E137" i="4"/>
  <c r="F137" i="4" s="1"/>
  <c r="E138" i="4"/>
  <c r="F139" i="4" s="1"/>
  <c r="L148" i="4" l="1"/>
  <c r="L124" i="4"/>
  <c r="F127" i="4"/>
  <c r="F103" i="4"/>
  <c r="F79" i="4"/>
  <c r="F66" i="4"/>
  <c r="I87" i="4"/>
  <c r="I76" i="4"/>
  <c r="L154" i="4"/>
  <c r="L136" i="4"/>
  <c r="F115" i="4"/>
  <c r="F91" i="4"/>
  <c r="F67" i="4"/>
  <c r="I105" i="4"/>
  <c r="I75" i="4"/>
  <c r="I110" i="4"/>
  <c r="I104" i="4"/>
  <c r="I98" i="4"/>
  <c r="I92" i="4"/>
  <c r="I86" i="4"/>
  <c r="I80" i="4"/>
  <c r="I74" i="4"/>
  <c r="I68" i="4"/>
  <c r="L142" i="4"/>
  <c r="L118" i="4"/>
  <c r="F121" i="4"/>
  <c r="F97" i="4"/>
  <c r="F73" i="4"/>
  <c r="I99" i="4"/>
  <c r="I81" i="4"/>
  <c r="I109" i="4"/>
  <c r="I103" i="4"/>
  <c r="I112" i="4"/>
  <c r="L160" i="4"/>
  <c r="L130" i="4"/>
  <c r="F133" i="4"/>
  <c r="F109" i="4"/>
  <c r="F85" i="4"/>
  <c r="I111" i="4"/>
  <c r="I93" i="4"/>
  <c r="I69" i="4"/>
  <c r="F134" i="4"/>
  <c r="F128" i="4"/>
  <c r="F122" i="4"/>
  <c r="F116" i="4"/>
  <c r="F110" i="4"/>
  <c r="F104" i="4"/>
  <c r="F98" i="4"/>
  <c r="F92" i="4"/>
  <c r="F86" i="4"/>
  <c r="F80" i="4"/>
  <c r="F74" i="4"/>
  <c r="F68" i="4"/>
  <c r="I114" i="4"/>
  <c r="I108" i="4"/>
  <c r="F130" i="4"/>
  <c r="F118" i="4"/>
  <c r="F106" i="4"/>
  <c r="F88" i="4"/>
  <c r="F76" i="4"/>
  <c r="F143" i="4"/>
  <c r="F136" i="4"/>
  <c r="F124" i="4"/>
  <c r="F112" i="4"/>
  <c r="F100" i="4"/>
  <c r="F94" i="4"/>
  <c r="F82" i="4"/>
  <c r="F70" i="4"/>
  <c r="F142" i="4"/>
  <c r="F135" i="4"/>
  <c r="F111" i="4"/>
  <c r="F93" i="4"/>
  <c r="F75" i="4"/>
  <c r="F123" i="4"/>
  <c r="F99" i="4"/>
  <c r="F69" i="4"/>
  <c r="F138" i="4"/>
  <c r="F132" i="4"/>
  <c r="F126" i="4"/>
  <c r="F120" i="4"/>
  <c r="F114" i="4"/>
  <c r="F108" i="4"/>
  <c r="F102" i="4"/>
  <c r="F96" i="4"/>
  <c r="F90" i="4"/>
  <c r="F84" i="4"/>
  <c r="F78" i="4"/>
  <c r="F72" i="4"/>
  <c r="F129" i="4"/>
  <c r="F105" i="4"/>
  <c r="F87" i="4"/>
  <c r="F117" i="4"/>
  <c r="F81" i="4"/>
  <c r="N140" i="6"/>
  <c r="O140" i="6" s="1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4" i="6"/>
  <c r="N3" i="4"/>
  <c r="N4" i="4"/>
  <c r="N5" i="4"/>
  <c r="N6" i="4"/>
  <c r="P6" i="4" s="1"/>
  <c r="N7" i="4"/>
  <c r="N8" i="4"/>
  <c r="P8" i="4" s="1"/>
  <c r="N9" i="4"/>
  <c r="N10" i="4"/>
  <c r="N11" i="4"/>
  <c r="N12" i="4"/>
  <c r="N13" i="4"/>
  <c r="N14" i="4"/>
  <c r="P14" i="4" s="1"/>
  <c r="N15" i="4"/>
  <c r="N16" i="4"/>
  <c r="N17" i="4"/>
  <c r="N18" i="4"/>
  <c r="P18" i="4" s="1"/>
  <c r="N19" i="4"/>
  <c r="N20" i="4"/>
  <c r="P20" i="4" s="1"/>
  <c r="N21" i="4"/>
  <c r="N22" i="4"/>
  <c r="N23" i="4"/>
  <c r="N24" i="4"/>
  <c r="P24" i="4" s="1"/>
  <c r="N25" i="4"/>
  <c r="N26" i="4"/>
  <c r="P26" i="4" s="1"/>
  <c r="N27" i="4"/>
  <c r="N28" i="4"/>
  <c r="N29" i="4"/>
  <c r="N30" i="4"/>
  <c r="P30" i="4" s="1"/>
  <c r="N31" i="4"/>
  <c r="N32" i="4"/>
  <c r="P32" i="4" s="1"/>
  <c r="N33" i="4"/>
  <c r="N34" i="4"/>
  <c r="N35" i="4"/>
  <c r="N36" i="4"/>
  <c r="P36" i="4" s="1"/>
  <c r="N37" i="4"/>
  <c r="N38" i="4"/>
  <c r="P38" i="4" s="1"/>
  <c r="N39" i="4"/>
  <c r="N40" i="4"/>
  <c r="N41" i="4"/>
  <c r="N42" i="4"/>
  <c r="P42" i="4" s="1"/>
  <c r="N43" i="4"/>
  <c r="N44" i="4"/>
  <c r="P44" i="4" s="1"/>
  <c r="N45" i="4"/>
  <c r="N46" i="4"/>
  <c r="N47" i="4"/>
  <c r="N48" i="4"/>
  <c r="N49" i="4"/>
  <c r="N50" i="4"/>
  <c r="P50" i="4" s="1"/>
  <c r="N51" i="4"/>
  <c r="N52" i="4"/>
  <c r="N53" i="4"/>
  <c r="N54" i="4"/>
  <c r="N55" i="4"/>
  <c r="N56" i="4"/>
  <c r="P56" i="4" s="1"/>
  <c r="N57" i="4"/>
  <c r="N58" i="4"/>
  <c r="N59" i="4"/>
  <c r="N60" i="4"/>
  <c r="P60" i="4" s="1"/>
  <c r="N61" i="4"/>
  <c r="N62" i="4"/>
  <c r="P62" i="4" s="1"/>
  <c r="N63" i="4"/>
  <c r="N64" i="4"/>
  <c r="N65" i="4"/>
  <c r="N66" i="4"/>
  <c r="N67" i="4"/>
  <c r="N68" i="4"/>
  <c r="P68" i="4" s="1"/>
  <c r="N69" i="4"/>
  <c r="N70" i="4"/>
  <c r="N71" i="4"/>
  <c r="N72" i="4"/>
  <c r="N73" i="4"/>
  <c r="N74" i="4"/>
  <c r="P74" i="4" s="1"/>
  <c r="N75" i="4"/>
  <c r="N76" i="4"/>
  <c r="N77" i="4"/>
  <c r="N78" i="4"/>
  <c r="N79" i="4"/>
  <c r="N80" i="4"/>
  <c r="P80" i="4" s="1"/>
  <c r="N81" i="4"/>
  <c r="N82" i="4"/>
  <c r="N83" i="4"/>
  <c r="N84" i="4"/>
  <c r="N85" i="4"/>
  <c r="N86" i="4"/>
  <c r="P86" i="4" s="1"/>
  <c r="N87" i="4"/>
  <c r="N88" i="4"/>
  <c r="N89" i="4"/>
  <c r="N90" i="4"/>
  <c r="N91" i="4"/>
  <c r="N92" i="4"/>
  <c r="P92" i="4" s="1"/>
  <c r="N93" i="4"/>
  <c r="N94" i="4"/>
  <c r="N95" i="4"/>
  <c r="N96" i="4"/>
  <c r="N97" i="4"/>
  <c r="N98" i="4"/>
  <c r="P98" i="4" s="1"/>
  <c r="N99" i="4"/>
  <c r="N100" i="4"/>
  <c r="N101" i="4"/>
  <c r="N102" i="4"/>
  <c r="P102" i="4" s="1"/>
  <c r="N103" i="4"/>
  <c r="N104" i="4"/>
  <c r="P104" i="4" s="1"/>
  <c r="N105" i="4"/>
  <c r="N106" i="4"/>
  <c r="N107" i="4"/>
  <c r="N108" i="4"/>
  <c r="N109" i="4"/>
  <c r="N110" i="4"/>
  <c r="P110" i="4" s="1"/>
  <c r="N111" i="4"/>
  <c r="N112" i="4"/>
  <c r="N113" i="4"/>
  <c r="N114" i="4"/>
  <c r="N115" i="4"/>
  <c r="N116" i="4"/>
  <c r="P116" i="4" s="1"/>
  <c r="N117" i="4"/>
  <c r="N118" i="4"/>
  <c r="N119" i="4"/>
  <c r="N120" i="4"/>
  <c r="N121" i="4"/>
  <c r="N122" i="4"/>
  <c r="P122" i="4" s="1"/>
  <c r="N123" i="4"/>
  <c r="N124" i="4"/>
  <c r="N125" i="4"/>
  <c r="N126" i="4"/>
  <c r="P126" i="4" s="1"/>
  <c r="N127" i="4"/>
  <c r="N128" i="4"/>
  <c r="P128" i="4" s="1"/>
  <c r="N129" i="4"/>
  <c r="N130" i="4"/>
  <c r="N131" i="4"/>
  <c r="N132" i="4"/>
  <c r="P132" i="4" s="1"/>
  <c r="N133" i="4"/>
  <c r="N134" i="4"/>
  <c r="N135" i="4"/>
  <c r="N136" i="4"/>
  <c r="N137" i="4"/>
  <c r="N138" i="4"/>
  <c r="P138" i="4" s="1"/>
  <c r="N139" i="4"/>
  <c r="P139" i="4" s="1"/>
  <c r="O139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3" i="4"/>
  <c r="N2" i="4"/>
  <c r="P2" i="4" s="1"/>
  <c r="P89" i="6"/>
  <c r="B65" i="4"/>
  <c r="B66" i="4"/>
  <c r="B67" i="4"/>
  <c r="C68" i="4" s="1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C128" i="4" s="1"/>
  <c r="B128" i="4"/>
  <c r="B129" i="4"/>
  <c r="B130" i="4"/>
  <c r="B131" i="4"/>
  <c r="B132" i="4"/>
  <c r="B133" i="4"/>
  <c r="C134" i="4" s="1"/>
  <c r="B134" i="4"/>
  <c r="B135" i="4"/>
  <c r="B136" i="4"/>
  <c r="B137" i="4"/>
  <c r="B138" i="4"/>
  <c r="P136" i="4" l="1"/>
  <c r="P130" i="4"/>
  <c r="P124" i="4"/>
  <c r="P118" i="4"/>
  <c r="P112" i="4"/>
  <c r="P106" i="4"/>
  <c r="P100" i="4"/>
  <c r="P94" i="4"/>
  <c r="P88" i="4"/>
  <c r="P82" i="4"/>
  <c r="P76" i="4"/>
  <c r="P70" i="4"/>
  <c r="P64" i="4"/>
  <c r="P58" i="4"/>
  <c r="P52" i="4"/>
  <c r="P46" i="4"/>
  <c r="P40" i="4"/>
  <c r="P34" i="4"/>
  <c r="P28" i="4"/>
  <c r="P22" i="4"/>
  <c r="P16" i="4"/>
  <c r="P10" i="4"/>
  <c r="P4" i="4"/>
  <c r="C122" i="4"/>
  <c r="C110" i="4"/>
  <c r="C74" i="4"/>
  <c r="O139" i="6"/>
  <c r="O135" i="6"/>
  <c r="O133" i="6"/>
  <c r="O134" i="6"/>
  <c r="O128" i="6"/>
  <c r="O132" i="6"/>
  <c r="O136" i="6"/>
  <c r="O130" i="6"/>
  <c r="O138" i="6"/>
  <c r="O131" i="6"/>
  <c r="O137" i="6"/>
  <c r="O129" i="6"/>
  <c r="C104" i="4"/>
  <c r="C98" i="4"/>
  <c r="C92" i="4"/>
  <c r="C133" i="4"/>
  <c r="C121" i="4"/>
  <c r="C109" i="4"/>
  <c r="C97" i="4"/>
  <c r="C85" i="4"/>
  <c r="C73" i="4"/>
  <c r="P137" i="4"/>
  <c r="P131" i="4"/>
  <c r="P125" i="4"/>
  <c r="P119" i="4"/>
  <c r="P113" i="4"/>
  <c r="P107" i="4"/>
  <c r="P101" i="4"/>
  <c r="P95" i="4"/>
  <c r="P89" i="4"/>
  <c r="P83" i="4"/>
  <c r="P77" i="4"/>
  <c r="P71" i="4"/>
  <c r="P65" i="4"/>
  <c r="P59" i="4"/>
  <c r="P53" i="4"/>
  <c r="P47" i="4"/>
  <c r="P41" i="4"/>
  <c r="P35" i="4"/>
  <c r="P29" i="4"/>
  <c r="P23" i="4"/>
  <c r="P17" i="4"/>
  <c r="P11" i="4"/>
  <c r="P5" i="4"/>
  <c r="P129" i="4"/>
  <c r="P123" i="4"/>
  <c r="P117" i="4"/>
  <c r="P111" i="4"/>
  <c r="P105" i="4"/>
  <c r="P99" i="4"/>
  <c r="P93" i="4"/>
  <c r="P87" i="4"/>
  <c r="P81" i="4"/>
  <c r="P75" i="4"/>
  <c r="P69" i="4"/>
  <c r="P63" i="4"/>
  <c r="P57" i="4"/>
  <c r="P51" i="4"/>
  <c r="P45" i="4"/>
  <c r="P39" i="4"/>
  <c r="P33" i="4"/>
  <c r="P27" i="4"/>
  <c r="P21" i="4"/>
  <c r="P15" i="4"/>
  <c r="P9" i="4"/>
  <c r="P3" i="4"/>
  <c r="P135" i="4"/>
  <c r="P134" i="4"/>
  <c r="C116" i="4"/>
  <c r="C80" i="4"/>
  <c r="P133" i="4"/>
  <c r="P127" i="4"/>
  <c r="P121" i="4"/>
  <c r="P115" i="4"/>
  <c r="P109" i="4"/>
  <c r="P103" i="4"/>
  <c r="P97" i="4"/>
  <c r="P91" i="4"/>
  <c r="P85" i="4"/>
  <c r="P79" i="4"/>
  <c r="P73" i="4"/>
  <c r="P67" i="4"/>
  <c r="P61" i="4"/>
  <c r="P55" i="4"/>
  <c r="P49" i="4"/>
  <c r="P43" i="4"/>
  <c r="P37" i="4"/>
  <c r="P31" i="4"/>
  <c r="P25" i="4"/>
  <c r="P19" i="4"/>
  <c r="P13" i="4"/>
  <c r="P7" i="4"/>
  <c r="C127" i="4"/>
  <c r="C115" i="4"/>
  <c r="C103" i="4"/>
  <c r="C91" i="4"/>
  <c r="C79" i="4"/>
  <c r="C67" i="4"/>
  <c r="P120" i="4"/>
  <c r="P114" i="4"/>
  <c r="P108" i="4"/>
  <c r="P96" i="4"/>
  <c r="P90" i="4"/>
  <c r="P84" i="4"/>
  <c r="P78" i="4"/>
  <c r="P72" i="4"/>
  <c r="P66" i="4"/>
  <c r="P54" i="4"/>
  <c r="P48" i="4"/>
  <c r="P12" i="4"/>
  <c r="C132" i="4"/>
  <c r="C108" i="4"/>
  <c r="C84" i="4"/>
  <c r="C125" i="4"/>
  <c r="C113" i="4"/>
  <c r="C83" i="4"/>
  <c r="C136" i="4"/>
  <c r="C118" i="4"/>
  <c r="C100" i="4"/>
  <c r="C88" i="4"/>
  <c r="C70" i="4"/>
  <c r="C129" i="4"/>
  <c r="C117" i="4"/>
  <c r="C105" i="4"/>
  <c r="C93" i="4"/>
  <c r="C87" i="4"/>
  <c r="C75" i="4"/>
  <c r="C138" i="4"/>
  <c r="C114" i="4"/>
  <c r="C90" i="4"/>
  <c r="C66" i="4"/>
  <c r="C131" i="4"/>
  <c r="C95" i="4"/>
  <c r="C77" i="4"/>
  <c r="C120" i="4"/>
  <c r="C96" i="4"/>
  <c r="C72" i="4"/>
  <c r="C119" i="4"/>
  <c r="C101" i="4"/>
  <c r="C89" i="4"/>
  <c r="C130" i="4"/>
  <c r="C106" i="4"/>
  <c r="C82" i="4"/>
  <c r="C126" i="4"/>
  <c r="C102" i="4"/>
  <c r="C78" i="4"/>
  <c r="C137" i="4"/>
  <c r="C107" i="4"/>
  <c r="C71" i="4"/>
  <c r="C124" i="4"/>
  <c r="C112" i="4"/>
  <c r="C94" i="4"/>
  <c r="C76" i="4"/>
  <c r="C135" i="4"/>
  <c r="C123" i="4"/>
  <c r="C111" i="4"/>
  <c r="C99" i="4"/>
  <c r="C81" i="4"/>
  <c r="C69" i="4"/>
  <c r="C86" i="4"/>
  <c r="O127" i="6"/>
  <c r="O66" i="6"/>
  <c r="O42" i="6"/>
  <c r="O24" i="6"/>
  <c r="O12" i="6"/>
  <c r="O6" i="6"/>
  <c r="O124" i="6"/>
  <c r="O118" i="6"/>
  <c r="O112" i="6"/>
  <c r="O106" i="6"/>
  <c r="O100" i="6"/>
  <c r="O94" i="6"/>
  <c r="O88" i="6"/>
  <c r="O76" i="6"/>
  <c r="O70" i="6"/>
  <c r="O64" i="6"/>
  <c r="O58" i="6"/>
  <c r="O52" i="6"/>
  <c r="O40" i="6"/>
  <c r="O34" i="6"/>
  <c r="O28" i="6"/>
  <c r="O22" i="6"/>
  <c r="O16" i="6"/>
  <c r="O10" i="6"/>
  <c r="O103" i="6"/>
  <c r="O73" i="6"/>
  <c r="O67" i="6"/>
  <c r="O13" i="6"/>
  <c r="O44" i="6"/>
  <c r="O32" i="6"/>
  <c r="O26" i="6"/>
  <c r="O20" i="6"/>
  <c r="O14" i="6"/>
  <c r="O97" i="6"/>
  <c r="O37" i="6"/>
  <c r="O109" i="6"/>
  <c r="O85" i="6"/>
  <c r="O61" i="6"/>
  <c r="O31" i="6"/>
  <c r="O54" i="6"/>
  <c r="O48" i="6"/>
  <c r="O30" i="6"/>
  <c r="O121" i="6"/>
  <c r="O91" i="6"/>
  <c r="O55" i="6"/>
  <c r="O115" i="6"/>
  <c r="O79" i="6"/>
  <c r="O19" i="6"/>
  <c r="O126" i="6"/>
  <c r="O108" i="6"/>
  <c r="O120" i="6"/>
  <c r="O102" i="6"/>
  <c r="O114" i="6"/>
  <c r="O123" i="6"/>
  <c r="O117" i="6"/>
  <c r="O111" i="6"/>
  <c r="O99" i="6"/>
  <c r="O72" i="6"/>
  <c r="O96" i="6"/>
  <c r="O82" i="6"/>
  <c r="O84" i="6"/>
  <c r="O90" i="6"/>
  <c r="O105" i="6"/>
  <c r="O93" i="6"/>
  <c r="O51" i="6"/>
  <c r="O49" i="6"/>
  <c r="O43" i="6"/>
  <c r="O25" i="6"/>
  <c r="O7" i="6"/>
  <c r="O60" i="6"/>
  <c r="O46" i="6"/>
  <c r="O78" i="6"/>
  <c r="O18" i="6"/>
  <c r="O87" i="6"/>
  <c r="O81" i="6"/>
  <c r="O75" i="6"/>
  <c r="O69" i="6"/>
  <c r="O63" i="6"/>
  <c r="O57" i="6"/>
  <c r="O39" i="6"/>
  <c r="O9" i="6"/>
  <c r="O4" i="6"/>
  <c r="O36" i="6"/>
  <c r="O110" i="6"/>
  <c r="O92" i="6"/>
  <c r="O74" i="6"/>
  <c r="O56" i="6"/>
  <c r="O116" i="6"/>
  <c r="O98" i="6"/>
  <c r="O80" i="6"/>
  <c r="O62" i="6"/>
  <c r="O122" i="6"/>
  <c r="O104" i="6"/>
  <c r="O86" i="6"/>
  <c r="O68" i="6"/>
  <c r="O5" i="6"/>
  <c r="O45" i="6"/>
  <c r="O33" i="6"/>
  <c r="O27" i="6"/>
  <c r="O21" i="6"/>
  <c r="O15" i="6"/>
  <c r="O50" i="6"/>
  <c r="O38" i="6"/>
  <c r="O8" i="6"/>
  <c r="O125" i="6"/>
  <c r="O119" i="6"/>
  <c r="O113" i="6"/>
  <c r="O107" i="6"/>
  <c r="O101" i="6"/>
  <c r="O95" i="6"/>
  <c r="O89" i="6"/>
  <c r="O83" i="6"/>
  <c r="O77" i="6"/>
  <c r="O71" i="6"/>
  <c r="O65" i="6"/>
  <c r="O59" i="6"/>
  <c r="O53" i="6"/>
  <c r="O47" i="6"/>
  <c r="O41" i="6"/>
  <c r="O35" i="6"/>
  <c r="O29" i="6"/>
  <c r="O23" i="6"/>
  <c r="O17" i="6"/>
  <c r="O11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4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C127" i="6" s="1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H62" i="6"/>
  <c r="H63" i="6"/>
  <c r="H64" i="6"/>
  <c r="H65" i="6"/>
  <c r="H66" i="6"/>
  <c r="H67" i="6"/>
  <c r="H68" i="6"/>
  <c r="H69" i="6"/>
  <c r="H70" i="6"/>
  <c r="H71" i="6"/>
  <c r="H72" i="6"/>
  <c r="L150" i="6" l="1"/>
  <c r="L144" i="6"/>
  <c r="I105" i="6"/>
  <c r="I87" i="6"/>
  <c r="L133" i="6"/>
  <c r="L127" i="6"/>
  <c r="L121" i="6"/>
  <c r="L115" i="6"/>
  <c r="L109" i="6"/>
  <c r="L103" i="6"/>
  <c r="L97" i="6"/>
  <c r="L91" i="6"/>
  <c r="L85" i="6"/>
  <c r="L79" i="6"/>
  <c r="L73" i="6"/>
  <c r="L67" i="6"/>
  <c r="I126" i="6"/>
  <c r="I120" i="6"/>
  <c r="I102" i="6"/>
  <c r="I90" i="6"/>
  <c r="I132" i="6"/>
  <c r="F87" i="6"/>
  <c r="F117" i="6"/>
  <c r="F105" i="6"/>
  <c r="F99" i="6"/>
  <c r="F156" i="6"/>
  <c r="F144" i="6"/>
  <c r="F138" i="6"/>
  <c r="I73" i="6"/>
  <c r="I135" i="6"/>
  <c r="I123" i="6"/>
  <c r="I93" i="6"/>
  <c r="I75" i="6"/>
  <c r="L136" i="6"/>
  <c r="L130" i="6"/>
  <c r="I134" i="6"/>
  <c r="I128" i="6"/>
  <c r="I122" i="6"/>
  <c r="I116" i="6"/>
  <c r="I110" i="6"/>
  <c r="I104" i="6"/>
  <c r="I98" i="6"/>
  <c r="I92" i="6"/>
  <c r="I86" i="6"/>
  <c r="I80" i="6"/>
  <c r="I74" i="6"/>
  <c r="I63" i="6"/>
  <c r="I114" i="6"/>
  <c r="I108" i="6"/>
  <c r="I96" i="6"/>
  <c r="I84" i="6"/>
  <c r="L132" i="6"/>
  <c r="L120" i="6"/>
  <c r="L114" i="6"/>
  <c r="L108" i="6"/>
  <c r="L102" i="6"/>
  <c r="L96" i="6"/>
  <c r="L90" i="6"/>
  <c r="L84" i="6"/>
  <c r="L78" i="6"/>
  <c r="L72" i="6"/>
  <c r="L66" i="6"/>
  <c r="I69" i="6"/>
  <c r="I68" i="6"/>
  <c r="F81" i="6"/>
  <c r="F123" i="6"/>
  <c r="F111" i="6"/>
  <c r="F93" i="6"/>
  <c r="F150" i="6"/>
  <c r="F132" i="6"/>
  <c r="F86" i="6"/>
  <c r="L123" i="6"/>
  <c r="L105" i="6"/>
  <c r="L93" i="6"/>
  <c r="L81" i="6"/>
  <c r="L63" i="6"/>
  <c r="L111" i="6"/>
  <c r="L99" i="6"/>
  <c r="L87" i="6"/>
  <c r="L75" i="6"/>
  <c r="L69" i="6"/>
  <c r="I111" i="6"/>
  <c r="L155" i="6"/>
  <c r="L149" i="6"/>
  <c r="L143" i="6"/>
  <c r="I67" i="6"/>
  <c r="L129" i="6"/>
  <c r="F80" i="6"/>
  <c r="L117" i="6"/>
  <c r="F158" i="6"/>
  <c r="F146" i="6"/>
  <c r="F134" i="6"/>
  <c r="L126" i="6"/>
  <c r="F74" i="6"/>
  <c r="I78" i="6"/>
  <c r="L137" i="6"/>
  <c r="L131" i="6"/>
  <c r="L125" i="6"/>
  <c r="L119" i="6"/>
  <c r="L113" i="6"/>
  <c r="L107" i="6"/>
  <c r="L101" i="6"/>
  <c r="L95" i="6"/>
  <c r="L89" i="6"/>
  <c r="L83" i="6"/>
  <c r="L77" i="6"/>
  <c r="L71" i="6"/>
  <c r="L65" i="6"/>
  <c r="I66" i="6"/>
  <c r="L135" i="6"/>
  <c r="L134" i="6"/>
  <c r="L128" i="6"/>
  <c r="L122" i="6"/>
  <c r="L116" i="6"/>
  <c r="L110" i="6"/>
  <c r="L104" i="6"/>
  <c r="L98" i="6"/>
  <c r="L92" i="6"/>
  <c r="L86" i="6"/>
  <c r="L80" i="6"/>
  <c r="L74" i="6"/>
  <c r="L68" i="6"/>
  <c r="I72" i="6"/>
  <c r="L138" i="6"/>
  <c r="F152" i="6"/>
  <c r="F140" i="6"/>
  <c r="F128" i="6"/>
  <c r="I99" i="6"/>
  <c r="I81" i="6"/>
  <c r="L154" i="6"/>
  <c r="L148" i="6"/>
  <c r="L142" i="6"/>
  <c r="I133" i="6"/>
  <c r="I127" i="6"/>
  <c r="I121" i="6"/>
  <c r="I115" i="6"/>
  <c r="I109" i="6"/>
  <c r="I103" i="6"/>
  <c r="I97" i="6"/>
  <c r="I91" i="6"/>
  <c r="I85" i="6"/>
  <c r="I79" i="6"/>
  <c r="L153" i="6"/>
  <c r="L147" i="6"/>
  <c r="L141" i="6"/>
  <c r="L124" i="6"/>
  <c r="L118" i="6"/>
  <c r="L112" i="6"/>
  <c r="L106" i="6"/>
  <c r="L100" i="6"/>
  <c r="L94" i="6"/>
  <c r="L88" i="6"/>
  <c r="L82" i="6"/>
  <c r="L76" i="6"/>
  <c r="L70" i="6"/>
  <c r="L64" i="6"/>
  <c r="L152" i="6"/>
  <c r="L146" i="6"/>
  <c r="L140" i="6"/>
  <c r="L145" i="6"/>
  <c r="I65" i="6"/>
  <c r="F147" i="6"/>
  <c r="I137" i="6"/>
  <c r="I119" i="6"/>
  <c r="I101" i="6"/>
  <c r="I89" i="6"/>
  <c r="I77" i="6"/>
  <c r="L139" i="6"/>
  <c r="I71" i="6"/>
  <c r="I70" i="6"/>
  <c r="F135" i="6"/>
  <c r="I125" i="6"/>
  <c r="I113" i="6"/>
  <c r="I95" i="6"/>
  <c r="I83" i="6"/>
  <c r="I136" i="6"/>
  <c r="I130" i="6"/>
  <c r="I118" i="6"/>
  <c r="I112" i="6"/>
  <c r="I106" i="6"/>
  <c r="I100" i="6"/>
  <c r="I94" i="6"/>
  <c r="I88" i="6"/>
  <c r="I82" i="6"/>
  <c r="I76" i="6"/>
  <c r="I129" i="6"/>
  <c r="I117" i="6"/>
  <c r="F124" i="6"/>
  <c r="F118" i="6"/>
  <c r="F112" i="6"/>
  <c r="F106" i="6"/>
  <c r="F100" i="6"/>
  <c r="F94" i="6"/>
  <c r="F88" i="6"/>
  <c r="F157" i="6"/>
  <c r="F151" i="6"/>
  <c r="F145" i="6"/>
  <c r="F139" i="6"/>
  <c r="F133" i="6"/>
  <c r="L151" i="6"/>
  <c r="I64" i="6"/>
  <c r="F159" i="6"/>
  <c r="I131" i="6"/>
  <c r="I107" i="6"/>
  <c r="I124" i="6"/>
  <c r="F161" i="6"/>
  <c r="F110" i="6"/>
  <c r="F98" i="6"/>
  <c r="F92" i="6"/>
  <c r="F155" i="6"/>
  <c r="F131" i="6"/>
  <c r="F126" i="6"/>
  <c r="F120" i="6"/>
  <c r="F114" i="6"/>
  <c r="F108" i="6"/>
  <c r="F102" i="6"/>
  <c r="F96" i="6"/>
  <c r="F90" i="6"/>
  <c r="F160" i="6"/>
  <c r="F154" i="6"/>
  <c r="F148" i="6"/>
  <c r="F142" i="6"/>
  <c r="F136" i="6"/>
  <c r="F130" i="6"/>
  <c r="F153" i="6"/>
  <c r="F141" i="6"/>
  <c r="F129" i="6"/>
  <c r="F116" i="6"/>
  <c r="F143" i="6"/>
  <c r="F122" i="6"/>
  <c r="F149" i="6"/>
  <c r="F82" i="6"/>
  <c r="F76" i="6"/>
  <c r="C125" i="6"/>
  <c r="C119" i="6"/>
  <c r="C113" i="6"/>
  <c r="C107" i="6"/>
  <c r="C101" i="6"/>
  <c r="C95" i="6"/>
  <c r="C89" i="6"/>
  <c r="C83" i="6"/>
  <c r="C77" i="6"/>
  <c r="F125" i="6"/>
  <c r="F119" i="6"/>
  <c r="F113" i="6"/>
  <c r="F107" i="6"/>
  <c r="F101" i="6"/>
  <c r="F95" i="6"/>
  <c r="F89" i="6"/>
  <c r="F104" i="6"/>
  <c r="F137" i="6"/>
  <c r="C109" i="6"/>
  <c r="C85" i="6"/>
  <c r="C126" i="6"/>
  <c r="C120" i="6"/>
  <c r="C114" i="6"/>
  <c r="C108" i="6"/>
  <c r="C102" i="6"/>
  <c r="C96" i="6"/>
  <c r="C90" i="6"/>
  <c r="C84" i="6"/>
  <c r="C78" i="6"/>
  <c r="F127" i="6"/>
  <c r="F121" i="6"/>
  <c r="F115" i="6"/>
  <c r="F109" i="6"/>
  <c r="F103" i="6"/>
  <c r="F97" i="6"/>
  <c r="F91" i="6"/>
  <c r="C115" i="6"/>
  <c r="C91" i="6"/>
  <c r="C103" i="6"/>
  <c r="C79" i="6"/>
  <c r="F75" i="6"/>
  <c r="C124" i="6"/>
  <c r="C118" i="6"/>
  <c r="C112" i="6"/>
  <c r="C106" i="6"/>
  <c r="C100" i="6"/>
  <c r="C94" i="6"/>
  <c r="C88" i="6"/>
  <c r="C82" i="6"/>
  <c r="C76" i="6"/>
  <c r="C121" i="6"/>
  <c r="C97" i="6"/>
  <c r="C122" i="6"/>
  <c r="C116" i="6"/>
  <c r="C110" i="6"/>
  <c r="C104" i="6"/>
  <c r="C98" i="6"/>
  <c r="C92" i="6"/>
  <c r="C86" i="6"/>
  <c r="C80" i="6"/>
  <c r="C74" i="6"/>
  <c r="C111" i="6"/>
  <c r="C81" i="6"/>
  <c r="F79" i="6"/>
  <c r="F84" i="6"/>
  <c r="F78" i="6"/>
  <c r="C117" i="6"/>
  <c r="C105" i="6"/>
  <c r="C93" i="6"/>
  <c r="C75" i="6"/>
  <c r="F85" i="6"/>
  <c r="F83" i="6"/>
  <c r="F77" i="6"/>
  <c r="C123" i="6"/>
  <c r="C99" i="6"/>
  <c r="C87" i="6"/>
  <c r="E62" i="6"/>
  <c r="E63" i="6"/>
  <c r="E64" i="6"/>
  <c r="E65" i="6"/>
  <c r="E66" i="6"/>
  <c r="E67" i="6"/>
  <c r="E68" i="6"/>
  <c r="E69" i="6"/>
  <c r="E70" i="6"/>
  <c r="E71" i="6"/>
  <c r="E72" i="6"/>
  <c r="B62" i="6"/>
  <c r="B63" i="6"/>
  <c r="B64" i="6"/>
  <c r="B65" i="6"/>
  <c r="B66" i="6"/>
  <c r="B67" i="6"/>
  <c r="B68" i="6"/>
  <c r="B69" i="6"/>
  <c r="B70" i="6"/>
  <c r="B71" i="6"/>
  <c r="B72" i="6"/>
  <c r="F73" i="6" l="1"/>
  <c r="C73" i="6"/>
  <c r="F68" i="6"/>
  <c r="C67" i="6"/>
  <c r="C70" i="6"/>
  <c r="F67" i="6"/>
  <c r="C66" i="6"/>
  <c r="F72" i="6"/>
  <c r="F66" i="6"/>
  <c r="C71" i="6"/>
  <c r="C65" i="6"/>
  <c r="C64" i="6"/>
  <c r="F70" i="6"/>
  <c r="F64" i="6"/>
  <c r="C63" i="6"/>
  <c r="F69" i="6"/>
  <c r="F63" i="6"/>
  <c r="C72" i="6"/>
  <c r="F71" i="6"/>
  <c r="F65" i="6"/>
  <c r="C69" i="6"/>
  <c r="C68" i="6"/>
  <c r="E61" i="6" l="1"/>
  <c r="B61" i="6"/>
  <c r="C62" i="6" s="1"/>
  <c r="F62" i="6" l="1"/>
  <c r="B64" i="4"/>
  <c r="C65" i="4" s="1"/>
  <c r="E64" i="4"/>
  <c r="F65" i="4" s="1"/>
  <c r="E57" i="4" l="1"/>
  <c r="E58" i="4"/>
  <c r="E59" i="4"/>
  <c r="E60" i="4"/>
  <c r="E61" i="4"/>
  <c r="E62" i="4"/>
  <c r="E63" i="4"/>
  <c r="F64" i="4" s="1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C64" i="4" s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C61" i="6" s="1"/>
  <c r="C58" i="4" l="1"/>
  <c r="C52" i="4"/>
  <c r="C46" i="4"/>
  <c r="C40" i="4"/>
  <c r="C34" i="4"/>
  <c r="C28" i="4"/>
  <c r="C22" i="4"/>
  <c r="C16" i="4"/>
  <c r="C10" i="4"/>
  <c r="C4" i="4"/>
  <c r="C57" i="4"/>
  <c r="C45" i="4"/>
  <c r="C33" i="4"/>
  <c r="C21" i="4"/>
  <c r="C15" i="4"/>
  <c r="C3" i="4"/>
  <c r="C62" i="4"/>
  <c r="C56" i="4"/>
  <c r="C50" i="4"/>
  <c r="C38" i="4"/>
  <c r="C32" i="4"/>
  <c r="C26" i="4"/>
  <c r="C20" i="4"/>
  <c r="C14" i="4"/>
  <c r="C8" i="4"/>
  <c r="C61" i="4"/>
  <c r="C55" i="4"/>
  <c r="C49" i="4"/>
  <c r="C43" i="4"/>
  <c r="C37" i="4"/>
  <c r="C31" i="4"/>
  <c r="C25" i="4"/>
  <c r="C19" i="4"/>
  <c r="C13" i="4"/>
  <c r="C7" i="4"/>
  <c r="C60" i="4"/>
  <c r="C54" i="4"/>
  <c r="C48" i="4"/>
  <c r="C42" i="4"/>
  <c r="C36" i="4"/>
  <c r="C30" i="4"/>
  <c r="C24" i="4"/>
  <c r="C18" i="4"/>
  <c r="C12" i="4"/>
  <c r="C6" i="4"/>
  <c r="C59" i="4"/>
  <c r="C53" i="4"/>
  <c r="C47" i="4"/>
  <c r="C41" i="4"/>
  <c r="C35" i="4"/>
  <c r="C29" i="4"/>
  <c r="C23" i="4"/>
  <c r="C17" i="4"/>
  <c r="C11" i="4"/>
  <c r="C5" i="4"/>
  <c r="C51" i="4"/>
  <c r="C63" i="4"/>
  <c r="C39" i="4"/>
  <c r="C27" i="4"/>
  <c r="C9" i="4"/>
  <c r="C44" i="4"/>
  <c r="F60" i="4"/>
  <c r="F58" i="4"/>
  <c r="F61" i="4"/>
  <c r="F59" i="4"/>
  <c r="F63" i="4"/>
  <c r="F62" i="4"/>
  <c r="H64" i="4"/>
  <c r="I65" i="4" s="1"/>
  <c r="H57" i="4"/>
  <c r="H58" i="4"/>
  <c r="H59" i="4"/>
  <c r="H60" i="4"/>
  <c r="H61" i="4"/>
  <c r="H62" i="4"/>
  <c r="H6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F57" i="4" s="1"/>
  <c r="K61" i="6"/>
  <c r="L62" i="6" s="1"/>
  <c r="H61" i="6"/>
  <c r="I62" i="6" s="1"/>
  <c r="K60" i="6"/>
  <c r="H60" i="6"/>
  <c r="E60" i="6"/>
  <c r="K59" i="6"/>
  <c r="H59" i="6"/>
  <c r="E59" i="6"/>
  <c r="C60" i="6"/>
  <c r="K58" i="6"/>
  <c r="H58" i="6"/>
  <c r="E58" i="6"/>
  <c r="C59" i="6"/>
  <c r="K57" i="6"/>
  <c r="H57" i="6"/>
  <c r="E57" i="6"/>
  <c r="C58" i="6"/>
  <c r="K56" i="6"/>
  <c r="H56" i="6"/>
  <c r="E56" i="6"/>
  <c r="C57" i="6"/>
  <c r="K55" i="6"/>
  <c r="H55" i="6"/>
  <c r="E55" i="6"/>
  <c r="C56" i="6"/>
  <c r="K54" i="6"/>
  <c r="H54" i="6"/>
  <c r="E54" i="6"/>
  <c r="C55" i="6"/>
  <c r="K53" i="6"/>
  <c r="H53" i="6"/>
  <c r="E53" i="6"/>
  <c r="C54" i="6"/>
  <c r="K52" i="6"/>
  <c r="H52" i="6"/>
  <c r="E52" i="6"/>
  <c r="C53" i="6"/>
  <c r="K51" i="6"/>
  <c r="H51" i="6"/>
  <c r="E51" i="6"/>
  <c r="C52" i="6"/>
  <c r="K50" i="6"/>
  <c r="H50" i="6"/>
  <c r="E50" i="6"/>
  <c r="C51" i="6"/>
  <c r="K49" i="6"/>
  <c r="H49" i="6"/>
  <c r="E49" i="6"/>
  <c r="C50" i="6"/>
  <c r="K48" i="6"/>
  <c r="H48" i="6"/>
  <c r="E48" i="6"/>
  <c r="C49" i="6"/>
  <c r="K47" i="6"/>
  <c r="H47" i="6"/>
  <c r="E47" i="6"/>
  <c r="C48" i="6"/>
  <c r="K46" i="6"/>
  <c r="H46" i="6"/>
  <c r="E46" i="6"/>
  <c r="C47" i="6"/>
  <c r="K45" i="6"/>
  <c r="H45" i="6"/>
  <c r="E45" i="6"/>
  <c r="C46" i="6"/>
  <c r="K44" i="6"/>
  <c r="H44" i="6"/>
  <c r="E44" i="6"/>
  <c r="C45" i="6"/>
  <c r="K43" i="6"/>
  <c r="H43" i="6"/>
  <c r="E43" i="6"/>
  <c r="C44" i="6"/>
  <c r="K42" i="6"/>
  <c r="H42" i="6"/>
  <c r="E42" i="6"/>
  <c r="C43" i="6"/>
  <c r="K41" i="6"/>
  <c r="H41" i="6"/>
  <c r="E41" i="6"/>
  <c r="C42" i="6"/>
  <c r="K40" i="6"/>
  <c r="H40" i="6"/>
  <c r="E40" i="6"/>
  <c r="C41" i="6"/>
  <c r="K39" i="6"/>
  <c r="H39" i="6"/>
  <c r="E39" i="6"/>
  <c r="C40" i="6"/>
  <c r="K38" i="6"/>
  <c r="H38" i="6"/>
  <c r="E38" i="6"/>
  <c r="C39" i="6"/>
  <c r="K37" i="6"/>
  <c r="H37" i="6"/>
  <c r="E37" i="6"/>
  <c r="C38" i="6"/>
  <c r="K36" i="6"/>
  <c r="H36" i="6"/>
  <c r="E36" i="6"/>
  <c r="C37" i="6"/>
  <c r="K35" i="6"/>
  <c r="H35" i="6"/>
  <c r="E35" i="6"/>
  <c r="C36" i="6"/>
  <c r="K34" i="6"/>
  <c r="H34" i="6"/>
  <c r="E34" i="6"/>
  <c r="C35" i="6"/>
  <c r="K33" i="6"/>
  <c r="H33" i="6"/>
  <c r="E33" i="6"/>
  <c r="C34" i="6"/>
  <c r="K32" i="6"/>
  <c r="H32" i="6"/>
  <c r="E32" i="6"/>
  <c r="C33" i="6"/>
  <c r="K31" i="6"/>
  <c r="H31" i="6"/>
  <c r="E31" i="6"/>
  <c r="C32" i="6"/>
  <c r="K30" i="6"/>
  <c r="H30" i="6"/>
  <c r="E30" i="6"/>
  <c r="C31" i="6"/>
  <c r="K29" i="6"/>
  <c r="H29" i="6"/>
  <c r="E29" i="6"/>
  <c r="C30" i="6"/>
  <c r="K28" i="6"/>
  <c r="H28" i="6"/>
  <c r="E28" i="6"/>
  <c r="C29" i="6"/>
  <c r="K27" i="6"/>
  <c r="H27" i="6"/>
  <c r="E27" i="6"/>
  <c r="C28" i="6"/>
  <c r="K26" i="6"/>
  <c r="H26" i="6"/>
  <c r="E26" i="6"/>
  <c r="C27" i="6"/>
  <c r="K25" i="6"/>
  <c r="H25" i="6"/>
  <c r="E25" i="6"/>
  <c r="C26" i="6"/>
  <c r="K24" i="6"/>
  <c r="H24" i="6"/>
  <c r="E24" i="6"/>
  <c r="C25" i="6"/>
  <c r="K23" i="6"/>
  <c r="H23" i="6"/>
  <c r="E23" i="6"/>
  <c r="C24" i="6"/>
  <c r="K22" i="6"/>
  <c r="H22" i="6"/>
  <c r="E22" i="6"/>
  <c r="C23" i="6"/>
  <c r="K21" i="6"/>
  <c r="H21" i="6"/>
  <c r="E21" i="6"/>
  <c r="C22" i="6"/>
  <c r="K20" i="6"/>
  <c r="H20" i="6"/>
  <c r="E20" i="6"/>
  <c r="C21" i="6"/>
  <c r="K19" i="6"/>
  <c r="H19" i="6"/>
  <c r="E19" i="6"/>
  <c r="C20" i="6"/>
  <c r="K18" i="6"/>
  <c r="H18" i="6"/>
  <c r="E18" i="6"/>
  <c r="C19" i="6"/>
  <c r="K17" i="6"/>
  <c r="H17" i="6"/>
  <c r="E17" i="6"/>
  <c r="C18" i="6"/>
  <c r="K16" i="6"/>
  <c r="H16" i="6"/>
  <c r="E16" i="6"/>
  <c r="C17" i="6"/>
  <c r="K15" i="6"/>
  <c r="H15" i="6"/>
  <c r="E15" i="6"/>
  <c r="C16" i="6"/>
  <c r="K14" i="6"/>
  <c r="H14" i="6"/>
  <c r="E14" i="6"/>
  <c r="C15" i="6"/>
  <c r="K13" i="6"/>
  <c r="H13" i="6"/>
  <c r="E13" i="6"/>
  <c r="K12" i="6"/>
  <c r="H12" i="6"/>
  <c r="E12" i="6"/>
  <c r="C13" i="6"/>
  <c r="K11" i="6"/>
  <c r="H11" i="6"/>
  <c r="E11" i="6"/>
  <c r="C12" i="6"/>
  <c r="K10" i="6"/>
  <c r="H10" i="6"/>
  <c r="E10" i="6"/>
  <c r="C11" i="6"/>
  <c r="K9" i="6"/>
  <c r="H9" i="6"/>
  <c r="E9" i="6"/>
  <c r="C10" i="6"/>
  <c r="K8" i="6"/>
  <c r="H8" i="6"/>
  <c r="E8" i="6"/>
  <c r="C9" i="6"/>
  <c r="K7" i="6"/>
  <c r="H7" i="6"/>
  <c r="E7" i="6"/>
  <c r="C8" i="6"/>
  <c r="K6" i="6"/>
  <c r="H6" i="6"/>
  <c r="E6" i="6"/>
  <c r="C7" i="6"/>
  <c r="K5" i="6"/>
  <c r="H5" i="6"/>
  <c r="E5" i="6"/>
  <c r="C5" i="6"/>
  <c r="C6" i="6"/>
  <c r="K4" i="6"/>
  <c r="H4" i="6"/>
  <c r="E4" i="6"/>
  <c r="F61" i="6" l="1"/>
  <c r="L47" i="6"/>
  <c r="L53" i="6"/>
  <c r="L59" i="6"/>
  <c r="L6" i="6"/>
  <c r="L12" i="6"/>
  <c r="L11" i="6"/>
  <c r="L16" i="6"/>
  <c r="L10" i="6"/>
  <c r="L39" i="6"/>
  <c r="L45" i="6"/>
  <c r="L57" i="6"/>
  <c r="L9" i="6"/>
  <c r="L20" i="6"/>
  <c r="L26" i="6"/>
  <c r="L32" i="6"/>
  <c r="L5" i="6"/>
  <c r="L8" i="6"/>
  <c r="L19" i="6"/>
  <c r="L25" i="6"/>
  <c r="L31" i="6"/>
  <c r="L37" i="6"/>
  <c r="L43" i="6"/>
  <c r="L49" i="6"/>
  <c r="L55" i="6"/>
  <c r="L7" i="6"/>
  <c r="L13" i="6"/>
  <c r="L18" i="6"/>
  <c r="L24" i="6"/>
  <c r="L30" i="6"/>
  <c r="L36" i="6"/>
  <c r="L42" i="6"/>
  <c r="L48" i="6"/>
  <c r="L54" i="6"/>
  <c r="L60" i="6"/>
  <c r="L17" i="6"/>
  <c r="L29" i="6"/>
  <c r="L35" i="6"/>
  <c r="L41" i="6"/>
  <c r="L23" i="6"/>
  <c r="L28" i="6"/>
  <c r="L34" i="6"/>
  <c r="L40" i="6"/>
  <c r="L46" i="6"/>
  <c r="L52" i="6"/>
  <c r="L58" i="6"/>
  <c r="L15" i="6"/>
  <c r="L22" i="6"/>
  <c r="L21" i="6"/>
  <c r="L27" i="6"/>
  <c r="L33" i="6"/>
  <c r="L51" i="6"/>
  <c r="L38" i="6"/>
  <c r="L44" i="6"/>
  <c r="L50" i="6"/>
  <c r="L56" i="6"/>
  <c r="L61" i="6"/>
  <c r="I47" i="6"/>
  <c r="I59" i="6"/>
  <c r="I56" i="6"/>
  <c r="I26" i="6"/>
  <c r="I52" i="6"/>
  <c r="I58" i="6"/>
  <c r="I57" i="6"/>
  <c r="I61" i="6"/>
  <c r="I49" i="6"/>
  <c r="I54" i="6"/>
  <c r="I60" i="6"/>
  <c r="I45" i="6"/>
  <c r="I5" i="6"/>
  <c r="I9" i="6"/>
  <c r="I10" i="6"/>
  <c r="I20" i="6"/>
  <c r="I31" i="6"/>
  <c r="I32" i="6"/>
  <c r="I43" i="6"/>
  <c r="I7" i="6"/>
  <c r="I8" i="6"/>
  <c r="I17" i="6"/>
  <c r="I18" i="6"/>
  <c r="I29" i="6"/>
  <c r="I30" i="6"/>
  <c r="I41" i="6"/>
  <c r="I42" i="6"/>
  <c r="I6" i="6"/>
  <c r="I15" i="6"/>
  <c r="I16" i="6"/>
  <c r="I27" i="6"/>
  <c r="I28" i="6"/>
  <c r="I39" i="6"/>
  <c r="I40" i="6"/>
  <c r="I25" i="6"/>
  <c r="I37" i="6"/>
  <c r="I38" i="6"/>
  <c r="I35" i="6"/>
  <c r="I14" i="6"/>
  <c r="I23" i="6"/>
  <c r="I33" i="6"/>
  <c r="I13" i="6"/>
  <c r="I24" i="6"/>
  <c r="I36" i="6"/>
  <c r="I11" i="6"/>
  <c r="I12" i="6"/>
  <c r="I21" i="6"/>
  <c r="I22" i="6"/>
  <c r="I34" i="6"/>
  <c r="I46" i="6"/>
  <c r="I48" i="6"/>
  <c r="I50" i="6"/>
  <c r="I51" i="6"/>
  <c r="I53" i="6"/>
  <c r="I55" i="6"/>
  <c r="I19" i="6"/>
  <c r="I44" i="6"/>
  <c r="F16" i="6"/>
  <c r="F28" i="6"/>
  <c r="F14" i="6"/>
  <c r="F26" i="6"/>
  <c r="F37" i="6"/>
  <c r="F40" i="6"/>
  <c r="F24" i="6"/>
  <c r="F36" i="6"/>
  <c r="F48" i="6"/>
  <c r="F49" i="6"/>
  <c r="F52" i="6"/>
  <c r="F54" i="6"/>
  <c r="F55" i="6"/>
  <c r="F57" i="6"/>
  <c r="F59" i="6"/>
  <c r="F22" i="6"/>
  <c r="F33" i="6"/>
  <c r="F46" i="6"/>
  <c r="F10" i="6"/>
  <c r="F20" i="6"/>
  <c r="F32" i="6"/>
  <c r="F44" i="6"/>
  <c r="F6" i="6"/>
  <c r="F12" i="6"/>
  <c r="F8" i="6"/>
  <c r="F17" i="6"/>
  <c r="F30" i="6"/>
  <c r="F42" i="6"/>
  <c r="I55" i="4"/>
  <c r="I64" i="4"/>
  <c r="I58" i="4"/>
  <c r="I61" i="4"/>
  <c r="F39" i="4"/>
  <c r="F36" i="4"/>
  <c r="F54" i="4"/>
  <c r="F51" i="4"/>
  <c r="F45" i="4"/>
  <c r="I49" i="4"/>
  <c r="I43" i="4"/>
  <c r="I37" i="4"/>
  <c r="F56" i="4"/>
  <c r="F50" i="4"/>
  <c r="F44" i="4"/>
  <c r="F38" i="4"/>
  <c r="I54" i="4"/>
  <c r="I48" i="4"/>
  <c r="I42" i="4"/>
  <c r="I36" i="4"/>
  <c r="I60" i="4"/>
  <c r="F55" i="4"/>
  <c r="F49" i="4"/>
  <c r="F43" i="4"/>
  <c r="F37" i="4"/>
  <c r="I53" i="4"/>
  <c r="I47" i="4"/>
  <c r="I41" i="4"/>
  <c r="I35" i="4"/>
  <c r="I59" i="4"/>
  <c r="I46" i="4"/>
  <c r="F53" i="4"/>
  <c r="F47" i="4"/>
  <c r="F41" i="4"/>
  <c r="I57" i="4"/>
  <c r="I51" i="4"/>
  <c r="I45" i="4"/>
  <c r="I39" i="4"/>
  <c r="I63" i="4"/>
  <c r="F48" i="4"/>
  <c r="F42" i="4"/>
  <c r="I52" i="4"/>
  <c r="I40" i="4"/>
  <c r="F52" i="4"/>
  <c r="F46" i="4"/>
  <c r="F40" i="4"/>
  <c r="I56" i="4"/>
  <c r="I50" i="4"/>
  <c r="I44" i="4"/>
  <c r="I38" i="4"/>
  <c r="I62" i="4"/>
  <c r="F9" i="6"/>
  <c r="C14" i="6"/>
  <c r="L14" i="6"/>
  <c r="F5" i="6"/>
  <c r="F11" i="6"/>
  <c r="F13" i="6"/>
  <c r="F15" i="6"/>
  <c r="F19" i="6"/>
  <c r="F21" i="6"/>
  <c r="F23" i="6"/>
  <c r="F25" i="6"/>
  <c r="F27" i="6"/>
  <c r="F29" i="6"/>
  <c r="F35" i="6"/>
  <c r="F43" i="6"/>
  <c r="F45" i="6"/>
  <c r="F7" i="6"/>
  <c r="F31" i="6"/>
  <c r="F39" i="6"/>
  <c r="F41" i="6"/>
  <c r="F47" i="6"/>
  <c r="F51" i="6"/>
  <c r="F53" i="6"/>
  <c r="F18" i="6"/>
  <c r="F34" i="6"/>
  <c r="F38" i="6"/>
  <c r="F50" i="6"/>
  <c r="F56" i="6"/>
  <c r="F58" i="6"/>
  <c r="F60" i="6"/>
  <c r="K3" i="4" l="1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L65" i="4" s="1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F35" i="4" s="1"/>
  <c r="E2" i="4"/>
  <c r="K2" i="4"/>
  <c r="L54" i="4" l="1"/>
  <c r="L48" i="4"/>
  <c r="L60" i="4"/>
  <c r="L42" i="4"/>
  <c r="F8" i="4"/>
  <c r="F32" i="4"/>
  <c r="F26" i="4"/>
  <c r="F20" i="4"/>
  <c r="F3" i="4"/>
  <c r="F14" i="4"/>
  <c r="I22" i="4"/>
  <c r="I10" i="4"/>
  <c r="L24" i="4"/>
  <c r="F31" i="4"/>
  <c r="F7" i="4"/>
  <c r="I27" i="4"/>
  <c r="I15" i="4"/>
  <c r="L47" i="4"/>
  <c r="L35" i="4"/>
  <c r="L23" i="4"/>
  <c r="L5" i="4"/>
  <c r="F18" i="4"/>
  <c r="F6" i="4"/>
  <c r="I26" i="4"/>
  <c r="I14" i="4"/>
  <c r="I8" i="4"/>
  <c r="L58" i="4"/>
  <c r="L46" i="4"/>
  <c r="L34" i="4"/>
  <c r="L28" i="4"/>
  <c r="L16" i="4"/>
  <c r="L10" i="4"/>
  <c r="F29" i="4"/>
  <c r="F23" i="4"/>
  <c r="F17" i="4"/>
  <c r="F5" i="4"/>
  <c r="I31" i="4"/>
  <c r="I25" i="4"/>
  <c r="I19" i="4"/>
  <c r="I13" i="4"/>
  <c r="I7" i="4"/>
  <c r="L63" i="4"/>
  <c r="L57" i="4"/>
  <c r="L51" i="4"/>
  <c r="L45" i="4"/>
  <c r="L39" i="4"/>
  <c r="L33" i="4"/>
  <c r="L27" i="4"/>
  <c r="L21" i="4"/>
  <c r="L15" i="4"/>
  <c r="L9" i="4"/>
  <c r="F34" i="4"/>
  <c r="F28" i="4"/>
  <c r="F22" i="4"/>
  <c r="F16" i="4"/>
  <c r="F10" i="4"/>
  <c r="F4" i="4"/>
  <c r="I30" i="4"/>
  <c r="I24" i="4"/>
  <c r="I18" i="4"/>
  <c r="I12" i="4"/>
  <c r="I6" i="4"/>
  <c r="L62" i="4"/>
  <c r="L56" i="4"/>
  <c r="L50" i="4"/>
  <c r="L44" i="4"/>
  <c r="L38" i="4"/>
  <c r="L32" i="4"/>
  <c r="L26" i="4"/>
  <c r="L20" i="4"/>
  <c r="L14" i="4"/>
  <c r="L8" i="4"/>
  <c r="F33" i="4"/>
  <c r="F27" i="4"/>
  <c r="F21" i="4"/>
  <c r="F15" i="4"/>
  <c r="F9" i="4"/>
  <c r="I3" i="4"/>
  <c r="I29" i="4"/>
  <c r="I23" i="4"/>
  <c r="I17" i="4"/>
  <c r="I11" i="4"/>
  <c r="I5" i="4"/>
  <c r="L61" i="4"/>
  <c r="L55" i="4"/>
  <c r="L49" i="4"/>
  <c r="L43" i="4"/>
  <c r="L37" i="4"/>
  <c r="L31" i="4"/>
  <c r="L25" i="4"/>
  <c r="L19" i="4"/>
  <c r="L13" i="4"/>
  <c r="L7" i="4"/>
  <c r="L30" i="4"/>
  <c r="L6" i="4"/>
  <c r="F25" i="4"/>
  <c r="L53" i="4"/>
  <c r="L11" i="4"/>
  <c r="I34" i="4"/>
  <c r="I4" i="4"/>
  <c r="L36" i="4"/>
  <c r="L12" i="4"/>
  <c r="F30" i="4"/>
  <c r="F13" i="4"/>
  <c r="L17" i="4"/>
  <c r="L3" i="4"/>
  <c r="I28" i="4"/>
  <c r="I16" i="4"/>
  <c r="L18" i="4"/>
  <c r="F19" i="4"/>
  <c r="I33" i="4"/>
  <c r="I21" i="4"/>
  <c r="I9" i="4"/>
  <c r="L59" i="4"/>
  <c r="L41" i="4"/>
  <c r="L29" i="4"/>
  <c r="F24" i="4"/>
  <c r="F12" i="4"/>
  <c r="I32" i="4"/>
  <c r="I20" i="4"/>
  <c r="L64" i="4"/>
  <c r="L52" i="4"/>
  <c r="L40" i="4"/>
  <c r="L22" i="4"/>
  <c r="L4" i="4"/>
  <c r="F11" i="4"/>
</calcChain>
</file>

<file path=xl/sharedStrings.xml><?xml version="1.0" encoding="utf-8"?>
<sst xmlns="http://schemas.openxmlformats.org/spreadsheetml/2006/main" count="424" uniqueCount="276">
  <si>
    <t>100m</t>
  </si>
  <si>
    <t>Weit</t>
  </si>
  <si>
    <t>Hoch</t>
  </si>
  <si>
    <t>Pkte</t>
  </si>
  <si>
    <t>Kugel</t>
  </si>
  <si>
    <t>Diskus</t>
  </si>
  <si>
    <t>Speer</t>
  </si>
  <si>
    <t>Disziplin</t>
  </si>
  <si>
    <t>Formel - Ju</t>
  </si>
  <si>
    <t>Formel - Mä</t>
  </si>
  <si>
    <t>Lauf</t>
  </si>
  <si>
    <t>Sprung</t>
  </si>
  <si>
    <t>Drei</t>
  </si>
  <si>
    <t>Stabhoch</t>
  </si>
  <si>
    <t>Wurf</t>
  </si>
  <si>
    <t>3000m</t>
  </si>
  <si>
    <t>Jungen</t>
  </si>
  <si>
    <t>Mädchen</t>
  </si>
  <si>
    <t>%Diff</t>
  </si>
  <si>
    <t>Diff</t>
  </si>
  <si>
    <t>Schüler</t>
  </si>
  <si>
    <t>Schülerinnen</t>
  </si>
  <si>
    <t>0,1sek=  Pkte</t>
  </si>
  <si>
    <t>0,1sek=13-3Pkte</t>
  </si>
  <si>
    <t>4cm=3-8Pkte</t>
  </si>
  <si>
    <t>1cm=  4-7Pkte</t>
  </si>
  <si>
    <t>10cm=3-9 Pkte</t>
  </si>
  <si>
    <t>3000m DiffSek</t>
  </si>
  <si>
    <t>3000m DiffPkte</t>
  </si>
  <si>
    <t>Diff/sek</t>
  </si>
  <si>
    <t>Diff/Pkte</t>
  </si>
  <si>
    <t>1cm = 5-8Pkte</t>
  </si>
  <si>
    <t>4cm=  4-9Pkte</t>
  </si>
  <si>
    <t>10cm= 5-9Pkte</t>
  </si>
  <si>
    <r>
      <rPr>
        <b/>
        <sz val="11"/>
        <color theme="1"/>
        <rFont val="Times New Roman"/>
        <family val="1"/>
      </rPr>
      <t>Lesehinweis</t>
    </r>
    <r>
      <rPr>
        <sz val="11"/>
        <color theme="1"/>
        <rFont val="Times New Roman"/>
        <family val="1"/>
      </rPr>
      <t>: Die Auswahl der Disziplinen folgt der Tabelle der "einheitlichen Prüfungsanforderungen" in der Sportart Leichtathletik (EPA 2005/2017).</t>
    </r>
  </si>
  <si>
    <t>19:39,0</t>
  </si>
  <si>
    <t>12:23,0</t>
  </si>
  <si>
    <t>4:04,0</t>
  </si>
  <si>
    <t>1:21,0</t>
  </si>
  <si>
    <t>16:35,0</t>
  </si>
  <si>
    <t>10:25,0</t>
  </si>
  <si>
    <t>3:19,0</t>
  </si>
  <si>
    <t>12minLauf/m</t>
  </si>
  <si>
    <t>Speer600g</t>
  </si>
  <si>
    <t>Diskus1kg</t>
  </si>
  <si>
    <t>Kugel4kg</t>
  </si>
  <si>
    <t>2000m</t>
  </si>
  <si>
    <t>800 m</t>
  </si>
  <si>
    <t>400 m</t>
  </si>
  <si>
    <t>Punkte</t>
  </si>
  <si>
    <t>100mHürd</t>
  </si>
  <si>
    <t>14:23,0</t>
  </si>
  <si>
    <t>3:47,0</t>
  </si>
  <si>
    <t>2:56,0</t>
  </si>
  <si>
    <t>1:11,3</t>
  </si>
  <si>
    <t>12:20,0</t>
  </si>
  <si>
    <t>3:18,0</t>
  </si>
  <si>
    <t>2:34,0</t>
  </si>
  <si>
    <t>Speer800g</t>
  </si>
  <si>
    <t>Diskus1,75kg</t>
  </si>
  <si>
    <t>Kugel6kg</t>
  </si>
  <si>
    <t>1000m</t>
  </si>
  <si>
    <t>110mHürd</t>
  </si>
  <si>
    <t>Zeit 3000m</t>
  </si>
  <si>
    <t>3000mZeit</t>
  </si>
  <si>
    <t>3000m/sek</t>
  </si>
  <si>
    <t>383 Pkte für Ehrenurkunde</t>
  </si>
  <si>
    <t>317 Pkte für Siegerurkunde</t>
  </si>
  <si>
    <t>EPA für Note "gut"</t>
  </si>
  <si>
    <t>EPA für Note "ausreichend"</t>
  </si>
  <si>
    <t>Weitsprung(m,cm)</t>
  </si>
  <si>
    <t>100m (sek)</t>
  </si>
  <si>
    <t>Weitsprung (Pkte)</t>
  </si>
  <si>
    <t>100m (Pkte)</t>
  </si>
  <si>
    <t>Hochsprung (m, cm)</t>
  </si>
  <si>
    <t>Hochsprung (Pkte)</t>
  </si>
  <si>
    <t>Kugel (m, cm)</t>
  </si>
  <si>
    <t>Kugel (Pkte)</t>
  </si>
  <si>
    <t>3000m (min:sek)</t>
  </si>
  <si>
    <t>3000m (Pkte)</t>
  </si>
  <si>
    <t>Pkte-Intervall Jungen</t>
  </si>
  <si>
    <t>Pkte-Intervall Mädchen</t>
  </si>
  <si>
    <t>Zeit-Intervall</t>
  </si>
  <si>
    <t>m, cm-Intervall Jungen</t>
  </si>
  <si>
    <t>m, cm-Intervall Mädchen</t>
  </si>
  <si>
    <t>Diff Ju/Mä</t>
  </si>
  <si>
    <t>%Diff Ju/Mä</t>
  </si>
  <si>
    <t>1:02</t>
  </si>
  <si>
    <t>1:10,0</t>
  </si>
  <si>
    <t>58,0</t>
  </si>
  <si>
    <t>2:21</t>
  </si>
  <si>
    <t>3:03</t>
  </si>
  <si>
    <t>11:09</t>
  </si>
  <si>
    <t>58,9</t>
  </si>
  <si>
    <t>2:24</t>
  </si>
  <si>
    <t>3:06</t>
  </si>
  <si>
    <t>11:26</t>
  </si>
  <si>
    <t>59,8</t>
  </si>
  <si>
    <t>2:27</t>
  </si>
  <si>
    <t>3:10</t>
  </si>
  <si>
    <t>11:44</t>
  </si>
  <si>
    <t>1:00,9</t>
  </si>
  <si>
    <t>2:30</t>
  </si>
  <si>
    <t>3:14</t>
  </si>
  <si>
    <t>12:02</t>
  </si>
  <si>
    <t>1:02,0</t>
  </si>
  <si>
    <t>2:33</t>
  </si>
  <si>
    <t>3:18</t>
  </si>
  <si>
    <t>1:03,2</t>
  </si>
  <si>
    <t>2:36</t>
  </si>
  <si>
    <t>3:22</t>
  </si>
  <si>
    <t>12:39</t>
  </si>
  <si>
    <t>1:04,5</t>
  </si>
  <si>
    <t>2:40</t>
  </si>
  <si>
    <t>3:26</t>
  </si>
  <si>
    <t>12:59</t>
  </si>
  <si>
    <t>1:06,0</t>
  </si>
  <si>
    <t>2:44</t>
  </si>
  <si>
    <t>3:31</t>
  </si>
  <si>
    <t>13:19</t>
  </si>
  <si>
    <t>1:07,6</t>
  </si>
  <si>
    <t>2:48</t>
  </si>
  <si>
    <t>3:36</t>
  </si>
  <si>
    <t>13:40</t>
  </si>
  <si>
    <t>1:09,4</t>
  </si>
  <si>
    <t>2:52</t>
  </si>
  <si>
    <t>3:41</t>
  </si>
  <si>
    <t>14:01</t>
  </si>
  <si>
    <t>2:56</t>
  </si>
  <si>
    <t>3:47</t>
  </si>
  <si>
    <t>1:13,5</t>
  </si>
  <si>
    <t>3:01</t>
  </si>
  <si>
    <t>3:53</t>
  </si>
  <si>
    <t>14:46</t>
  </si>
  <si>
    <t>1:16,0</t>
  </si>
  <si>
    <t>4:00</t>
  </si>
  <si>
    <t>15:09</t>
  </si>
  <si>
    <t>1:18,8</t>
  </si>
  <si>
    <t>3:12</t>
  </si>
  <si>
    <t>4:07</t>
  </si>
  <si>
    <t>15:33</t>
  </si>
  <si>
    <t>1:22,0</t>
  </si>
  <si>
    <t>4:15</t>
  </si>
  <si>
    <t>15:58</t>
  </si>
  <si>
    <t>Werte nach Bundesland</t>
  </si>
  <si>
    <t>BY</t>
  </si>
  <si>
    <t>RP</t>
  </si>
  <si>
    <t>1:06,4</t>
  </si>
  <si>
    <t>2:58</t>
  </si>
  <si>
    <t>14:50</t>
  </si>
  <si>
    <t>1:07,3</t>
  </si>
  <si>
    <t>15:15</t>
  </si>
  <si>
    <t>1:08,3</t>
  </si>
  <si>
    <t>3:08</t>
  </si>
  <si>
    <t>15:41</t>
  </si>
  <si>
    <t>1:09,3</t>
  </si>
  <si>
    <t>3:13</t>
  </si>
  <si>
    <t>16:08</t>
  </si>
  <si>
    <t>1:10,6</t>
  </si>
  <si>
    <t>3:19</t>
  </si>
  <si>
    <t>16:35</t>
  </si>
  <si>
    <t>1:12,0</t>
  </si>
  <si>
    <t>3:25</t>
  </si>
  <si>
    <t>17:03</t>
  </si>
  <si>
    <t>1:13,6</t>
  </si>
  <si>
    <t>3:32</t>
  </si>
  <si>
    <t>17:33</t>
  </si>
  <si>
    <t>1:15,3</t>
  </si>
  <si>
    <t>3:39</t>
  </si>
  <si>
    <t>18:03</t>
  </si>
  <si>
    <t>1:17,2</t>
  </si>
  <si>
    <t>18:32</t>
  </si>
  <si>
    <t>1:19,3</t>
  </si>
  <si>
    <t>3:55</t>
  </si>
  <si>
    <t>19:06</t>
  </si>
  <si>
    <t>1:21,6</t>
  </si>
  <si>
    <t>4:04</t>
  </si>
  <si>
    <t>19:39</t>
  </si>
  <si>
    <t>1:24,1</t>
  </si>
  <si>
    <t>4:14</t>
  </si>
  <si>
    <t>20:13</t>
  </si>
  <si>
    <t>1:27,1</t>
  </si>
  <si>
    <t>4:25</t>
  </si>
  <si>
    <t>20:48</t>
  </si>
  <si>
    <t>1:30,7</t>
  </si>
  <si>
    <t>4:37</t>
  </si>
  <si>
    <t>21:25</t>
  </si>
  <si>
    <t>1:35,1</t>
  </si>
  <si>
    <t>4:50</t>
  </si>
  <si>
    <t>22:02</t>
  </si>
  <si>
    <t>HH</t>
  </si>
  <si>
    <t>Lesehinweis: Die Auswahl der Disziplinen folgt der Tabelle der "einheitlichen Prüfungsanforderungen" in der Sportart Leichtathletik (EPA 2005/2017).</t>
  </si>
  <si>
    <t>Die in der EPA fehlenden Werte sind den Tabellen der Bundesländer entnommen, die die EPA-Mindestwerte für 11 bzw 5 Pkte berücksichtigen.</t>
  </si>
  <si>
    <t>Mindeststandards  15-1 KMK-Pkte (EPA 2005)  im Bereich der DLV-Punktetabelle</t>
  </si>
  <si>
    <t>min:sek-Intervall Jungen</t>
  </si>
  <si>
    <t>min:sek-Intervall Mädchen</t>
  </si>
  <si>
    <t>=(100/(M+0,24)-4,341)/0,00676</t>
  </si>
  <si>
    <t>=(200/(M+0,24)-3,604)/0,0076</t>
  </si>
  <si>
    <t>=(400/(M+0,14)-2,967)/0,00716</t>
  </si>
  <si>
    <t>=(800/(M)-2,325)/0,00644</t>
  </si>
  <si>
    <t>=(3000/(M)-1,7)/0,0058</t>
  </si>
  <si>
    <t>=(WURZEL(M)-1,15028)/0,00219</t>
  </si>
  <si>
    <t>=(WURZEL(M)-2,19239)/0,00232</t>
  </si>
  <si>
    <t>=(WURZEL(M)-0,841)/0,0008</t>
  </si>
  <si>
    <t>=(WURZEL(M)-0,648)/0,0021</t>
  </si>
  <si>
    <t>=(WURZEL(M)-1,425)/0,0037</t>
  </si>
  <si>
    <t>=(WURZEL(M)-1,4)/0,008</t>
  </si>
  <si>
    <t>=(WURZEL(M)-0,35)/0,01052</t>
  </si>
  <si>
    <t>=(100/(M+0,24)-4,0062)/0,00656</t>
  </si>
  <si>
    <t>=(200/(M+0,24)-3,789)/0,00734</t>
  </si>
  <si>
    <t>=(400/(M+0,14)-2,81)/0,00716</t>
  </si>
  <si>
    <t>=(800/(M-2,0232))/0,00647</t>
  </si>
  <si>
    <t>=(3000/(M-1,75))/0,005</t>
  </si>
  <si>
    <t>=(WURZEL(M)-1,0935)/0,00208</t>
  </si>
  <si>
    <t>=(WURZEL(M)-0,8807)/0,00068</t>
  </si>
  <si>
    <t>=(WURZEL(M)-0,695)/0,0019</t>
  </si>
  <si>
    <t>=(WURZEL(M)-1,279)/0,00398</t>
  </si>
  <si>
    <t>=(WURZEL(M)-1,0515)/0,0089</t>
  </si>
  <si>
    <t>=(WURZEL(M)-0,422)/0,01012</t>
  </si>
  <si>
    <r>
      <t>Einheitliches Kriterium in allen Disziplinen sollte ein</t>
    </r>
    <r>
      <rPr>
        <b/>
        <sz val="14"/>
        <color theme="1"/>
        <rFont val="Calibri"/>
        <family val="2"/>
        <scheme val="minor"/>
      </rPr>
      <t xml:space="preserve"> progressive Bewertung</t>
    </r>
    <r>
      <rPr>
        <sz val="14"/>
        <color theme="1"/>
        <rFont val="Calibri"/>
        <family val="2"/>
        <scheme val="minor"/>
      </rPr>
      <t xml:space="preserve"> sein: ansteigender Punktezuwachs wird mit steigendem Leistungsniveau skaliert.</t>
    </r>
  </si>
  <si>
    <r>
      <rPr>
        <b/>
        <sz val="14"/>
        <color theme="1"/>
        <rFont val="Calibri"/>
        <family val="2"/>
        <scheme val="minor"/>
      </rPr>
      <t>Punkteintervall</t>
    </r>
    <r>
      <rPr>
        <sz val="14"/>
        <color theme="1"/>
        <rFont val="Calibri"/>
        <family val="2"/>
        <scheme val="minor"/>
      </rPr>
      <t xml:space="preserve"> ist progressiv im 100m/3000m-Lauf (gelber Wertungsbereich), die anderen Disziplinen haben etwa gleich bleibenden Trend  im gelben Wertebereich, mit ansteigende Punktwerten der offenen Punktetabelle wird das Punkteintervall  degressiv.   </t>
    </r>
  </si>
  <si>
    <r>
      <t xml:space="preserve">Kriterium der </t>
    </r>
    <r>
      <rPr>
        <b/>
        <sz val="14"/>
        <color theme="1"/>
        <rFont val="Calibri"/>
        <family val="2"/>
        <scheme val="minor"/>
      </rPr>
      <t>Leistungsäqivalenz</t>
    </r>
    <r>
      <rPr>
        <sz val="14"/>
        <color theme="1"/>
        <rFont val="Calibri"/>
        <family val="2"/>
        <scheme val="minor"/>
      </rPr>
      <t xml:space="preserve"> - vergleichbare Leistungen verschiedener Disziplinen werden mit gleichen Punktzahlen bewertet - ist nicht gegeben. Die jeweiligen  Intervalle (Leistungs-/Punktintervalle) müssen verändert und angepasst werden.</t>
    </r>
  </si>
  <si>
    <r>
      <t xml:space="preserve">Kriterium der </t>
    </r>
    <r>
      <rPr>
        <b/>
        <sz val="14"/>
        <color theme="1"/>
        <rFont val="Calibri"/>
        <family val="2"/>
        <scheme val="minor"/>
      </rPr>
      <t>Leistungsdifferenz der Geschlechter</t>
    </r>
    <r>
      <rPr>
        <sz val="14"/>
        <color theme="1"/>
        <rFont val="Calibri"/>
        <family val="2"/>
        <scheme val="minor"/>
      </rPr>
      <t xml:space="preserve"> ist in allen Disziplinen gleichbleibend (Ausnahme 3000m-Lauf mit geringer werdender Differenz bei ansteigender Laufzeit). Die Punkteskalen sind im Idealfall deckungsgleich (vgl. 100m/3000m-Lauf). </t>
    </r>
  </si>
  <si>
    <t>1.</t>
  </si>
  <si>
    <t>2.</t>
  </si>
  <si>
    <t>3.</t>
  </si>
  <si>
    <t>4.</t>
  </si>
  <si>
    <t>Mindeststandards der "Einheitlichen Prüfungsanforderungen" der KMK 2005</t>
  </si>
  <si>
    <r>
      <t xml:space="preserve">Mindeststandards </t>
    </r>
    <r>
      <rPr>
        <sz val="12"/>
        <color theme="1"/>
        <rFont val="Times New Roman"/>
        <family val="1"/>
      </rPr>
      <t>(vervollständigte Tabelle mit Leistungswerten aus den Tabellen der Bundesländer)</t>
    </r>
  </si>
  <si>
    <t>DLV-Nationale Punktetabelle: Formeln zur Umrechnung der Leistungen in Punkte</t>
  </si>
  <si>
    <t>Auswertung</t>
  </si>
  <si>
    <t>Tabellenvergleich Leichtathletik</t>
  </si>
  <si>
    <t>KMK</t>
  </si>
  <si>
    <t>DLV</t>
  </si>
  <si>
    <t>BJSp</t>
  </si>
  <si>
    <t>Punkteberechnung in BJSp-Wertungstabellen nach DL-Nationale Punktetabelle-Formeln</t>
  </si>
  <si>
    <t>Mindeststandards Leichtathletik im Abitur, in: "Einheitliche Prüfungsanforderungen Sport" 2005</t>
  </si>
  <si>
    <t xml:space="preserve">Nationale Punktetabelle Mehrkampf Jugend </t>
  </si>
  <si>
    <r>
      <t>517 Pkte für Ehrenurkunde (</t>
    </r>
    <r>
      <rPr>
        <sz val="14"/>
        <color theme="1"/>
        <rFont val="Tahoma"/>
        <family val="2"/>
      </rPr>
      <t>Ø</t>
    </r>
    <r>
      <rPr>
        <sz val="14"/>
        <color theme="1"/>
        <rFont val="Calibri"/>
        <family val="2"/>
      </rPr>
      <t xml:space="preserve"> Einzelne Disziplin im Mehrkampf)</t>
    </r>
  </si>
  <si>
    <t>425 Pkte für Siegerurkunde (Ø Einzelne Disziplin im Mehrkampf)</t>
  </si>
  <si>
    <t>EPA für Note "gut" (11 KMK-Punkte)</t>
  </si>
  <si>
    <t>EPA für Note "ausreichend" (5 KMK-Punkte)</t>
  </si>
  <si>
    <t>Leistungen in den Disziplinen/DLV-Punktetabelle 735 Pkte bis 1 Pkt</t>
  </si>
  <si>
    <t>Note "gut" liegt  knapp (Kugel)unterhalb des Pktwertes für eine Siegerurkunde</t>
  </si>
  <si>
    <t>Note "ausreichend" liegt deutlich (Kugel) unterhalb des Pktwertes für eine Siegerurkunde</t>
  </si>
  <si>
    <t>Note "gut" liegt jeweils knapp (100m, Weit, Hoch, 3000m)unterhalb des Pktwertes für eine Ehrenurkunde</t>
  </si>
  <si>
    <t>Note "ausreichend" liegt knapp (100m, Weit, Hoch, 3000m) unterhalb des Pktwertes für eine Siegerurkunde</t>
  </si>
  <si>
    <t xml:space="preserve">Skalierung der Leistungen nach Punkten </t>
  </si>
  <si>
    <t>stufenloses Punktintervall ist gleich dem kleinstmöglichen Messwert der Leistung</t>
  </si>
  <si>
    <t>Leistungen zwischen einem Intervall werden mit Punkten gewertet</t>
  </si>
  <si>
    <t>gleicher Punktwert für ein Intervall in  allen Disziplinen</t>
  </si>
  <si>
    <t>Merkmale der DLV-Punktwertung</t>
  </si>
  <si>
    <t>Messwerte werden in einer Intervallskala nach metrischen Maßeinheiten geordnet</t>
  </si>
  <si>
    <t>Die erreichten Punkte für eine gemessene Leistung wird nach Fprmeln berechnet.</t>
  </si>
  <si>
    <t xml:space="preserve">Wettkampfwertung im Jugendbereich sützt sich auf die DLV-Punktwertung (DLV-Mehrkampf, Bundesjugendspiele; Jugend trainiert für Olympia) </t>
  </si>
  <si>
    <t>Intervall</t>
  </si>
  <si>
    <t xml:space="preserve">Wertungstabellen nach DLV-Punktetabelle </t>
  </si>
  <si>
    <t>Normenvergleich 100m:  DLV-Punkte/Leistungen Schüler/Schülerinnen/KMK-Pkte</t>
  </si>
  <si>
    <t>Pkte Schüler</t>
  </si>
  <si>
    <t>Pkte Schülerinnen</t>
  </si>
  <si>
    <t>Bundesjungendspiele</t>
  </si>
  <si>
    <t xml:space="preserve">Sprint </t>
  </si>
  <si>
    <t xml:space="preserve">Sprung </t>
  </si>
  <si>
    <t xml:space="preserve">Wurf/Stoß </t>
  </si>
  <si>
    <t>Ausdauer</t>
  </si>
  <si>
    <t xml:space="preserve">3 Disziplinen aus 4 </t>
  </si>
  <si>
    <t>Ehrenurkunde</t>
  </si>
  <si>
    <t>Ju</t>
  </si>
  <si>
    <t>Mä</t>
  </si>
  <si>
    <t>Pkte 3 Disz.</t>
  </si>
  <si>
    <t>Pkte je Disz.</t>
  </si>
  <si>
    <t>Siegerurkunde</t>
  </si>
  <si>
    <t>Mä (18 J.)</t>
  </si>
  <si>
    <t>Ju (18 J.)</t>
  </si>
  <si>
    <r>
      <t>383 Pkte für Ehrenurkunde (</t>
    </r>
    <r>
      <rPr>
        <sz val="14"/>
        <color theme="1"/>
        <rFont val="Tahoma"/>
        <family val="2"/>
      </rPr>
      <t>Ø</t>
    </r>
    <r>
      <rPr>
        <sz val="14"/>
        <color theme="1"/>
        <rFont val="Calibri"/>
        <family val="2"/>
      </rPr>
      <t xml:space="preserve"> Einzelne Disziplin im Mehrkampf)</t>
    </r>
  </si>
  <si>
    <t>317 Pkte für Siegerurkunde (Ø Einzelne Disziplin im Mehrkampf)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</si>
</sst>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3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Tahoma"/>
      <family val="2"/>
    </font>
    <font>
      <sz val="14"/>
      <color theme="1"/>
      <name val="Calibri"/>
      <family val="2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0" fontId="8" fillId="0" borderId="0"/>
    <xf numFmtId="0" fontId="3" fillId="0" borderId="0"/>
    <xf numFmtId="0" fontId="2" fillId="0" borderId="0"/>
    <xf numFmtId="0" fontId="1" fillId="0" borderId="0"/>
    <xf numFmtId="0" fontId="27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1" xfId="0" quotePrefix="1" applyNumberForma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" fontId="0" fillId="0" borderId="4" xfId="0" quotePrefix="1" applyNumberFormat="1" applyBorder="1" applyAlignment="1">
      <alignment horizontal="center"/>
    </xf>
    <xf numFmtId="0" fontId="0" fillId="0" borderId="1" xfId="0" applyBorder="1"/>
    <xf numFmtId="0" fontId="5" fillId="0" borderId="0" xfId="0" applyFont="1"/>
    <xf numFmtId="0" fontId="5" fillId="0" borderId="1" xfId="0" applyFont="1" applyBorder="1"/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0" fontId="11" fillId="0" borderId="0" xfId="0" applyFont="1"/>
    <xf numFmtId="2" fontId="0" fillId="0" borderId="0" xfId="0" applyNumberFormat="1"/>
    <xf numFmtId="164" fontId="13" fillId="2" borderId="1" xfId="0" applyNumberFormat="1" applyFont="1" applyFill="1" applyBorder="1" applyAlignment="1">
      <alignment horizontal="center"/>
    </xf>
    <xf numFmtId="164" fontId="14" fillId="2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1" fontId="13" fillId="0" borderId="1" xfId="0" quotePrefix="1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1" fontId="13" fillId="0" borderId="4" xfId="0" quotePrefix="1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15" fillId="0" borderId="1" xfId="0" applyFont="1" applyBorder="1"/>
    <xf numFmtId="0" fontId="6" fillId="0" borderId="4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2" fontId="13" fillId="2" borderId="6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0" xfId="0" applyNumberFormat="1"/>
    <xf numFmtId="1" fontId="0" fillId="0" borderId="2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0" fillId="8" borderId="0" xfId="0" applyFill="1"/>
    <xf numFmtId="2" fontId="0" fillId="8" borderId="1" xfId="0" applyNumberFormat="1" applyFill="1" applyBorder="1" applyAlignment="1">
      <alignment horizontal="center"/>
    </xf>
    <xf numFmtId="9" fontId="0" fillId="8" borderId="1" xfId="0" applyNumberFormat="1" applyFill="1" applyBorder="1" applyAlignment="1">
      <alignment horizontal="center"/>
    </xf>
    <xf numFmtId="0" fontId="2" fillId="0" borderId="0" xfId="4"/>
    <xf numFmtId="0" fontId="2" fillId="0" borderId="0" xfId="4" applyAlignment="1">
      <alignment horizontal="right"/>
    </xf>
    <xf numFmtId="0" fontId="10" fillId="0" borderId="0" xfId="4" applyFont="1"/>
    <xf numFmtId="0" fontId="7" fillId="0" borderId="0" xfId="4" applyFont="1"/>
    <xf numFmtId="0" fontId="7" fillId="0" borderId="0" xfId="4" applyFont="1" applyAlignment="1">
      <alignment horizontal="right"/>
    </xf>
    <xf numFmtId="0" fontId="7" fillId="0" borderId="1" xfId="4" applyFont="1" applyBorder="1"/>
    <xf numFmtId="2" fontId="7" fillId="0" borderId="1" xfId="4" applyNumberFormat="1" applyFont="1" applyBorder="1"/>
    <xf numFmtId="49" fontId="7" fillId="0" borderId="1" xfId="4" applyNumberFormat="1" applyFont="1" applyBorder="1"/>
    <xf numFmtId="0" fontId="7" fillId="0" borderId="1" xfId="4" applyFont="1" applyBorder="1" applyAlignment="1">
      <alignment horizontal="center"/>
    </xf>
    <xf numFmtId="0" fontId="10" fillId="0" borderId="1" xfId="4" applyFont="1" applyBorder="1" applyAlignment="1">
      <alignment horizontal="center"/>
    </xf>
    <xf numFmtId="49" fontId="10" fillId="0" borderId="1" xfId="4" applyNumberFormat="1" applyFont="1" applyBorder="1" applyAlignment="1">
      <alignment horizontal="center"/>
    </xf>
    <xf numFmtId="2" fontId="7" fillId="0" borderId="1" xfId="4" applyNumberFormat="1" applyFont="1" applyBorder="1" applyAlignment="1">
      <alignment horizontal="center"/>
    </xf>
    <xf numFmtId="49" fontId="7" fillId="0" borderId="1" xfId="4" applyNumberFormat="1" applyFont="1" applyBorder="1" applyAlignment="1">
      <alignment horizontal="center"/>
    </xf>
    <xf numFmtId="0" fontId="11" fillId="0" borderId="0" xfId="4" applyFont="1"/>
    <xf numFmtId="0" fontId="10" fillId="0" borderId="0" xfId="4" applyFont="1" applyAlignment="1">
      <alignment horizontal="right"/>
    </xf>
    <xf numFmtId="0" fontId="7" fillId="0" borderId="0" xfId="4" applyFont="1" applyAlignment="1">
      <alignment horizontal="center"/>
    </xf>
    <xf numFmtId="49" fontId="7" fillId="0" borderId="0" xfId="4" applyNumberFormat="1" applyFont="1" applyAlignment="1">
      <alignment horizontal="center"/>
    </xf>
    <xf numFmtId="164" fontId="13" fillId="3" borderId="1" xfId="0" applyNumberFormat="1" applyFont="1" applyFill="1" applyBorder="1" applyAlignment="1">
      <alignment horizontal="center"/>
    </xf>
    <xf numFmtId="1" fontId="13" fillId="3" borderId="1" xfId="0" quotePrefix="1" applyNumberFormat="1" applyFont="1" applyFill="1" applyBorder="1" applyAlignment="1">
      <alignment horizontal="center"/>
    </xf>
    <xf numFmtId="45" fontId="0" fillId="0" borderId="0" xfId="0" applyNumberFormat="1" applyAlignment="1">
      <alignment horizontal="center"/>
    </xf>
    <xf numFmtId="1" fontId="0" fillId="3" borderId="1" xfId="0" quotePrefix="1" applyNumberFormat="1" applyFill="1" applyBorder="1" applyAlignment="1">
      <alignment horizontal="center"/>
    </xf>
    <xf numFmtId="1" fontId="0" fillId="3" borderId="0" xfId="0" applyNumberFormat="1" applyFill="1" applyAlignment="1">
      <alignment horizontal="center"/>
    </xf>
    <xf numFmtId="45" fontId="0" fillId="3" borderId="0" xfId="0" applyNumberFormat="1" applyFill="1" applyAlignment="1">
      <alignment horizontal="center"/>
    </xf>
    <xf numFmtId="1" fontId="0" fillId="3" borderId="4" xfId="0" quotePrefix="1" applyNumberFormat="1" applyFill="1" applyBorder="1" applyAlignment="1">
      <alignment horizontal="center"/>
    </xf>
    <xf numFmtId="2" fontId="13" fillId="3" borderId="6" xfId="0" applyNumberFormat="1" applyFont="1" applyFill="1" applyBorder="1" applyAlignment="1">
      <alignment horizontal="center"/>
    </xf>
    <xf numFmtId="1" fontId="13" fillId="3" borderId="4" xfId="0" quotePrefix="1" applyNumberFormat="1" applyFont="1" applyFill="1" applyBorder="1" applyAlignment="1">
      <alignment horizontal="center"/>
    </xf>
    <xf numFmtId="164" fontId="13" fillId="9" borderId="1" xfId="0" applyNumberFormat="1" applyFont="1" applyFill="1" applyBorder="1" applyAlignment="1">
      <alignment horizontal="center"/>
    </xf>
    <xf numFmtId="1" fontId="13" fillId="9" borderId="1" xfId="0" quotePrefix="1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quotePrefix="1" applyNumberFormat="1" applyFill="1" applyBorder="1" applyAlignment="1">
      <alignment horizontal="center"/>
    </xf>
    <xf numFmtId="1" fontId="0" fillId="9" borderId="4" xfId="0" quotePrefix="1" applyNumberFormat="1" applyFill="1" applyBorder="1" applyAlignment="1">
      <alignment horizontal="center"/>
    </xf>
    <xf numFmtId="1" fontId="0" fillId="9" borderId="0" xfId="0" applyNumberFormat="1" applyFill="1" applyAlignment="1">
      <alignment horizontal="center"/>
    </xf>
    <xf numFmtId="45" fontId="0" fillId="9" borderId="0" xfId="0" applyNumberFormat="1" applyFill="1" applyAlignment="1">
      <alignment horizontal="center"/>
    </xf>
    <xf numFmtId="164" fontId="13" fillId="10" borderId="1" xfId="0" applyNumberFormat="1" applyFont="1" applyFill="1" applyBorder="1" applyAlignment="1">
      <alignment horizontal="center"/>
    </xf>
    <xf numFmtId="1" fontId="13" fillId="10" borderId="1" xfId="0" quotePrefix="1" applyNumberFormat="1" applyFont="1" applyFill="1" applyBorder="1" applyAlignment="1">
      <alignment horizontal="center"/>
    </xf>
    <xf numFmtId="1" fontId="0" fillId="10" borderId="1" xfId="0" applyNumberFormat="1" applyFill="1" applyBorder="1" applyAlignment="1">
      <alignment horizontal="center"/>
    </xf>
    <xf numFmtId="1" fontId="0" fillId="10" borderId="1" xfId="0" quotePrefix="1" applyNumberFormat="1" applyFill="1" applyBorder="1" applyAlignment="1">
      <alignment horizontal="center"/>
    </xf>
    <xf numFmtId="1" fontId="0" fillId="10" borderId="0" xfId="0" applyNumberFormat="1" applyFill="1" applyAlignment="1">
      <alignment horizontal="center"/>
    </xf>
    <xf numFmtId="45" fontId="0" fillId="10" borderId="0" xfId="0" applyNumberFormat="1" applyFill="1" applyAlignment="1">
      <alignment horizontal="center"/>
    </xf>
    <xf numFmtId="2" fontId="0" fillId="10" borderId="1" xfId="0" applyNumberFormat="1" applyFill="1" applyBorder="1" applyAlignment="1">
      <alignment horizontal="center"/>
    </xf>
    <xf numFmtId="1" fontId="0" fillId="10" borderId="4" xfId="0" quotePrefix="1" applyNumberFormat="1" applyFill="1" applyBorder="1" applyAlignment="1">
      <alignment horizontal="center"/>
    </xf>
    <xf numFmtId="2" fontId="13" fillId="10" borderId="6" xfId="0" applyNumberFormat="1" applyFont="1" applyFill="1" applyBorder="1" applyAlignment="1">
      <alignment horizontal="center"/>
    </xf>
    <xf numFmtId="1" fontId="13" fillId="10" borderId="4" xfId="0" quotePrefix="1" applyNumberFormat="1" applyFont="1" applyFill="1" applyBorder="1" applyAlignment="1">
      <alignment horizontal="center"/>
    </xf>
    <xf numFmtId="2" fontId="13" fillId="9" borderId="6" xfId="0" applyNumberFormat="1" applyFont="1" applyFill="1" applyBorder="1" applyAlignment="1">
      <alignment horizontal="center"/>
    </xf>
    <xf numFmtId="1" fontId="13" fillId="9" borderId="4" xfId="0" quotePrefix="1" applyNumberFormat="1" applyFont="1" applyFill="1" applyBorder="1" applyAlignment="1">
      <alignment horizontal="center"/>
    </xf>
    <xf numFmtId="164" fontId="13" fillId="11" borderId="1" xfId="0" applyNumberFormat="1" applyFont="1" applyFill="1" applyBorder="1" applyAlignment="1">
      <alignment horizontal="center"/>
    </xf>
    <xf numFmtId="1" fontId="13" fillId="11" borderId="1" xfId="0" quotePrefix="1" applyNumberFormat="1" applyFont="1" applyFill="1" applyBorder="1" applyAlignment="1">
      <alignment horizontal="center"/>
    </xf>
    <xf numFmtId="1" fontId="0" fillId="11" borderId="1" xfId="0" applyNumberFormat="1" applyFill="1" applyBorder="1" applyAlignment="1">
      <alignment horizontal="center"/>
    </xf>
    <xf numFmtId="2" fontId="0" fillId="11" borderId="1" xfId="0" applyNumberFormat="1" applyFill="1" applyBorder="1" applyAlignment="1">
      <alignment horizontal="center"/>
    </xf>
    <xf numFmtId="1" fontId="0" fillId="11" borderId="1" xfId="0" quotePrefix="1" applyNumberFormat="1" applyFill="1" applyBorder="1" applyAlignment="1">
      <alignment horizontal="center"/>
    </xf>
    <xf numFmtId="1" fontId="0" fillId="11" borderId="4" xfId="0" quotePrefix="1" applyNumberFormat="1" applyFill="1" applyBorder="1" applyAlignment="1">
      <alignment horizontal="center"/>
    </xf>
    <xf numFmtId="2" fontId="13" fillId="11" borderId="6" xfId="0" applyNumberFormat="1" applyFont="1" applyFill="1" applyBorder="1" applyAlignment="1">
      <alignment horizontal="center"/>
    </xf>
    <xf numFmtId="1" fontId="13" fillId="11" borderId="4" xfId="0" quotePrefix="1" applyNumberFormat="1" applyFont="1" applyFill="1" applyBorder="1" applyAlignment="1">
      <alignment horizontal="center"/>
    </xf>
    <xf numFmtId="1" fontId="0" fillId="11" borderId="0" xfId="0" applyNumberFormat="1" applyFill="1" applyAlignment="1">
      <alignment horizontal="center"/>
    </xf>
    <xf numFmtId="45" fontId="0" fillId="11" borderId="0" xfId="0" applyNumberFormat="1" applyFill="1" applyAlignment="1">
      <alignment horizontal="center"/>
    </xf>
    <xf numFmtId="0" fontId="18" fillId="9" borderId="0" xfId="0" applyFont="1" applyFill="1"/>
    <xf numFmtId="0" fontId="18" fillId="11" borderId="0" xfId="0" applyFont="1" applyFill="1"/>
    <xf numFmtId="0" fontId="18" fillId="0" borderId="0" xfId="0" applyFont="1"/>
    <xf numFmtId="0" fontId="18" fillId="3" borderId="0" xfId="0" applyFont="1" applyFill="1"/>
    <xf numFmtId="0" fontId="18" fillId="10" borderId="0" xfId="0" applyFont="1" applyFill="1"/>
    <xf numFmtId="164" fontId="0" fillId="3" borderId="1" xfId="0" applyNumberForma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64" fontId="0" fillId="10" borderId="1" xfId="0" applyNumberFormat="1" applyFill="1" applyBorder="1" applyAlignment="1">
      <alignment horizontal="center"/>
    </xf>
    <xf numFmtId="0" fontId="10" fillId="10" borderId="1" xfId="4" applyFont="1" applyFill="1" applyBorder="1" applyAlignment="1">
      <alignment horizontal="center"/>
    </xf>
    <xf numFmtId="49" fontId="10" fillId="10" borderId="1" xfId="4" applyNumberFormat="1" applyFont="1" applyFill="1" applyBorder="1" applyAlignment="1">
      <alignment horizontal="center"/>
    </xf>
    <xf numFmtId="2" fontId="10" fillId="10" borderId="1" xfId="4" applyNumberFormat="1" applyFont="1" applyFill="1" applyBorder="1" applyAlignment="1">
      <alignment horizontal="center"/>
    </xf>
    <xf numFmtId="0" fontId="10" fillId="3" borderId="1" xfId="4" applyFont="1" applyFill="1" applyBorder="1" applyAlignment="1">
      <alignment horizontal="center"/>
    </xf>
    <xf numFmtId="49" fontId="10" fillId="3" borderId="1" xfId="4" applyNumberFormat="1" applyFont="1" applyFill="1" applyBorder="1" applyAlignment="1">
      <alignment horizontal="center"/>
    </xf>
    <xf numFmtId="2" fontId="10" fillId="3" borderId="1" xfId="4" applyNumberFormat="1" applyFont="1" applyFill="1" applyBorder="1" applyAlignment="1">
      <alignment horizontal="center"/>
    </xf>
    <xf numFmtId="1" fontId="0" fillId="10" borderId="3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64" fontId="0" fillId="11" borderId="1" xfId="0" applyNumberFormat="1" applyFill="1" applyBorder="1" applyAlignment="1">
      <alignment horizontal="center"/>
    </xf>
    <xf numFmtId="1" fontId="0" fillId="11" borderId="3" xfId="0" applyNumberFormat="1" applyFill="1" applyBorder="1" applyAlignment="1">
      <alignment horizontal="center"/>
    </xf>
    <xf numFmtId="45" fontId="0" fillId="8" borderId="1" xfId="0" applyNumberFormat="1" applyFill="1" applyBorder="1" applyAlignment="1">
      <alignment horizontal="center"/>
    </xf>
    <xf numFmtId="45" fontId="0" fillId="3" borderId="1" xfId="0" applyNumberFormat="1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8" borderId="1" xfId="0" applyFill="1" applyBorder="1"/>
    <xf numFmtId="1" fontId="0" fillId="0" borderId="1" xfId="0" applyNumberFormat="1" applyBorder="1"/>
    <xf numFmtId="0" fontId="5" fillId="8" borderId="0" xfId="0" applyFont="1" applyFill="1"/>
    <xf numFmtId="45" fontId="0" fillId="0" borderId="1" xfId="0" applyNumberFormat="1" applyBorder="1" applyAlignment="1">
      <alignment horizontal="center"/>
    </xf>
    <xf numFmtId="164" fontId="0" fillId="0" borderId="0" xfId="0" applyNumberFormat="1"/>
    <xf numFmtId="164" fontId="0" fillId="0" borderId="8" xfId="0" applyNumberFormat="1" applyBorder="1" applyAlignment="1">
      <alignment horizontal="center"/>
    </xf>
    <xf numFmtId="164" fontId="0" fillId="0" borderId="1" xfId="0" applyNumberFormat="1" applyBorder="1"/>
    <xf numFmtId="164" fontId="0" fillId="3" borderId="8" xfId="0" applyNumberFormat="1" applyFill="1" applyBorder="1" applyAlignment="1">
      <alignment horizontal="center"/>
    </xf>
    <xf numFmtId="0" fontId="0" fillId="3" borderId="0" xfId="0" applyFill="1"/>
    <xf numFmtId="49" fontId="10" fillId="3" borderId="1" xfId="0" applyNumberFormat="1" applyFont="1" applyFill="1" applyBorder="1" applyAlignment="1">
      <alignment horizontal="center"/>
    </xf>
    <xf numFmtId="0" fontId="10" fillId="0" borderId="0" xfId="5" applyFont="1" applyAlignment="1">
      <alignment horizontal="right"/>
    </xf>
    <xf numFmtId="0" fontId="10" fillId="0" borderId="1" xfId="5" applyFont="1" applyBorder="1" applyAlignment="1">
      <alignment horizontal="center"/>
    </xf>
    <xf numFmtId="0" fontId="11" fillId="0" borderId="0" xfId="5" applyFont="1"/>
    <xf numFmtId="0" fontId="7" fillId="0" borderId="0" xfId="5" applyFont="1" applyAlignment="1">
      <alignment horizontal="right"/>
    </xf>
    <xf numFmtId="0" fontId="7" fillId="0" borderId="1" xfId="5" applyFont="1" applyBorder="1" applyAlignment="1">
      <alignment horizontal="center"/>
    </xf>
    <xf numFmtId="164" fontId="1" fillId="0" borderId="1" xfId="5" applyNumberFormat="1" applyBorder="1" applyAlignment="1">
      <alignment horizontal="center"/>
    </xf>
    <xf numFmtId="2" fontId="7" fillId="0" borderId="1" xfId="5" applyNumberFormat="1" applyFont="1" applyBorder="1" applyAlignment="1">
      <alignment horizontal="center"/>
    </xf>
    <xf numFmtId="0" fontId="1" fillId="0" borderId="0" xfId="5"/>
    <xf numFmtId="2" fontId="1" fillId="0" borderId="1" xfId="5" applyNumberFormat="1" applyBorder="1" applyAlignment="1">
      <alignment horizontal="center"/>
    </xf>
    <xf numFmtId="164" fontId="11" fillId="0" borderId="1" xfId="5" applyNumberFormat="1" applyFont="1" applyBorder="1" applyAlignment="1">
      <alignment horizontal="center"/>
    </xf>
    <xf numFmtId="49" fontId="10" fillId="0" borderId="1" xfId="5" applyNumberFormat="1" applyFont="1" applyBorder="1" applyAlignment="1">
      <alignment horizontal="center"/>
    </xf>
    <xf numFmtId="2" fontId="10" fillId="0" borderId="1" xfId="5" applyNumberFormat="1" applyFont="1" applyBorder="1" applyAlignment="1">
      <alignment horizontal="center"/>
    </xf>
    <xf numFmtId="49" fontId="9" fillId="8" borderId="1" xfId="2" applyNumberFormat="1" applyFont="1" applyFill="1" applyBorder="1" applyAlignment="1">
      <alignment horizontal="center"/>
    </xf>
    <xf numFmtId="0" fontId="9" fillId="8" borderId="1" xfId="2" applyFont="1" applyFill="1" applyBorder="1" applyAlignment="1">
      <alignment horizontal="center"/>
    </xf>
    <xf numFmtId="2" fontId="9" fillId="8" borderId="1" xfId="2" applyNumberFormat="1" applyFont="1" applyFill="1" applyBorder="1" applyAlignment="1">
      <alignment horizontal="center"/>
    </xf>
    <xf numFmtId="0" fontId="7" fillId="0" borderId="0" xfId="5" applyFont="1" applyAlignment="1">
      <alignment horizontal="center"/>
    </xf>
    <xf numFmtId="49" fontId="7" fillId="0" borderId="0" xfId="5" applyNumberFormat="1" applyFont="1" applyAlignment="1">
      <alignment horizontal="center"/>
    </xf>
    <xf numFmtId="2" fontId="7" fillId="0" borderId="0" xfId="5" applyNumberFormat="1" applyFont="1" applyAlignment="1">
      <alignment horizontal="center"/>
    </xf>
    <xf numFmtId="2" fontId="11" fillId="0" borderId="1" xfId="5" applyNumberFormat="1" applyFont="1" applyBorder="1" applyAlignment="1">
      <alignment horizontal="center"/>
    </xf>
    <xf numFmtId="2" fontId="1" fillId="0" borderId="0" xfId="5" applyNumberFormat="1" applyAlignment="1">
      <alignment horizontal="center"/>
    </xf>
    <xf numFmtId="0" fontId="7" fillId="0" borderId="0" xfId="5" applyFont="1"/>
    <xf numFmtId="0" fontId="10" fillId="0" borderId="0" xfId="5" applyFont="1"/>
    <xf numFmtId="1" fontId="0" fillId="8" borderId="1" xfId="0" applyNumberForma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13" fillId="3" borderId="0" xfId="0" applyFont="1" applyFill="1"/>
    <xf numFmtId="0" fontId="19" fillId="0" borderId="0" xfId="4" applyFont="1" applyAlignment="1">
      <alignment horizontal="left"/>
    </xf>
    <xf numFmtId="0" fontId="19" fillId="0" borderId="0" xfId="4" applyFont="1"/>
    <xf numFmtId="0" fontId="21" fillId="0" borderId="1" xfId="0" applyFont="1" applyBorder="1"/>
    <xf numFmtId="0" fontId="21" fillId="0" borderId="0" xfId="0" applyFont="1"/>
    <xf numFmtId="0" fontId="0" fillId="0" borderId="1" xfId="0" applyBorder="1" applyAlignment="1">
      <alignment horizontal="left" vertical="center"/>
    </xf>
    <xf numFmtId="1" fontId="0" fillId="0" borderId="1" xfId="0" quotePrefix="1" applyNumberForma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" fontId="0" fillId="0" borderId="4" xfId="0" quotePrefix="1" applyNumberFormat="1" applyBorder="1" applyAlignment="1">
      <alignment horizontal="left" vertical="center"/>
    </xf>
    <xf numFmtId="1" fontId="0" fillId="0" borderId="5" xfId="0" quotePrefix="1" applyNumberFormat="1" applyBorder="1" applyAlignment="1">
      <alignment horizontal="left" vertical="center"/>
    </xf>
    <xf numFmtId="1" fontId="0" fillId="0" borderId="6" xfId="0" quotePrefix="1" applyNumberFormat="1" applyBorder="1" applyAlignment="1">
      <alignment horizontal="left" vertical="center"/>
    </xf>
    <xf numFmtId="1" fontId="0" fillId="0" borderId="4" xfId="0" applyNumberFormat="1" applyBorder="1" applyAlignment="1">
      <alignment horizontal="left" vertical="center"/>
    </xf>
    <xf numFmtId="1" fontId="0" fillId="0" borderId="5" xfId="0" applyNumberFormat="1" applyBorder="1" applyAlignment="1">
      <alignment horizontal="left" vertical="center"/>
    </xf>
    <xf numFmtId="1" fontId="0" fillId="0" borderId="6" xfId="0" applyNumberFormat="1" applyBorder="1" applyAlignment="1">
      <alignment horizontal="left" vertical="center"/>
    </xf>
    <xf numFmtId="1" fontId="0" fillId="0" borderId="1" xfId="0" quotePrefix="1" applyNumberFormat="1" applyBorder="1" applyAlignment="1">
      <alignment vertical="center"/>
    </xf>
    <xf numFmtId="1" fontId="0" fillId="0" borderId="4" xfId="0" quotePrefix="1" applyNumberFormat="1" applyBorder="1" applyAlignment="1">
      <alignment vertical="center"/>
    </xf>
    <xf numFmtId="1" fontId="0" fillId="0" borderId="5" xfId="0" quotePrefix="1" applyNumberFormat="1" applyBorder="1" applyAlignment="1">
      <alignment vertical="center"/>
    </xf>
    <xf numFmtId="1" fontId="0" fillId="0" borderId="6" xfId="0" quotePrefix="1" applyNumberFormat="1" applyBorder="1" applyAlignment="1">
      <alignment vertical="center"/>
    </xf>
    <xf numFmtId="0" fontId="22" fillId="0" borderId="0" xfId="0" applyFont="1"/>
    <xf numFmtId="0" fontId="6" fillId="0" borderId="0" xfId="0" applyFont="1"/>
    <xf numFmtId="0" fontId="15" fillId="0" borderId="8" xfId="0" applyFont="1" applyBorder="1"/>
    <xf numFmtId="0" fontId="6" fillId="2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0" fillId="9" borderId="0" xfId="0" applyFill="1"/>
    <xf numFmtId="0" fontId="0" fillId="11" borderId="0" xfId="0" applyFill="1"/>
    <xf numFmtId="0" fontId="0" fillId="10" borderId="0" xfId="0" applyFill="1"/>
    <xf numFmtId="164" fontId="13" fillId="2" borderId="2" xfId="0" applyNumberFormat="1" applyFont="1" applyFill="1" applyBorder="1" applyAlignment="1">
      <alignment horizontal="center"/>
    </xf>
    <xf numFmtId="1" fontId="0" fillId="0" borderId="0" xfId="0" quotePrefix="1" applyNumberFormat="1" applyAlignment="1">
      <alignment horizontal="center"/>
    </xf>
    <xf numFmtId="2" fontId="0" fillId="8" borderId="0" xfId="0" applyNumberFormat="1" applyFill="1" applyAlignment="1">
      <alignment horizontal="center"/>
    </xf>
    <xf numFmtId="0" fontId="0" fillId="2" borderId="0" xfId="0" applyFill="1"/>
    <xf numFmtId="0" fontId="6" fillId="2" borderId="0" xfId="0" applyFont="1" applyFill="1"/>
    <xf numFmtId="0" fontId="15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left" indent="5"/>
    </xf>
    <xf numFmtId="0" fontId="26" fillId="0" borderId="0" xfId="0" applyFont="1"/>
    <xf numFmtId="0" fontId="27" fillId="0" borderId="0" xfId="6"/>
    <xf numFmtId="0" fontId="28" fillId="0" borderId="0" xfId="0" applyFont="1" applyAlignment="1">
      <alignment horizontal="left"/>
    </xf>
    <xf numFmtId="0" fontId="7" fillId="0" borderId="0" xfId="5" applyFont="1" applyAlignment="1">
      <alignment horizontal="right"/>
    </xf>
    <xf numFmtId="0" fontId="7" fillId="0" borderId="0" xfId="5" applyFont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6" fillId="0" borderId="7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28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Alignment="1"/>
    <xf numFmtId="0" fontId="29" fillId="3" borderId="1" xfId="0" applyFont="1" applyFill="1" applyBorder="1" applyAlignment="1">
      <alignment horizontal="center"/>
    </xf>
    <xf numFmtId="0" fontId="29" fillId="10" borderId="1" xfId="0" applyFont="1" applyFill="1" applyBorder="1" applyAlignment="1">
      <alignment horizontal="center"/>
    </xf>
    <xf numFmtId="164" fontId="10" fillId="0" borderId="1" xfId="5" applyNumberFormat="1" applyFont="1" applyBorder="1" applyAlignment="1">
      <alignment horizontal="center"/>
    </xf>
    <xf numFmtId="164" fontId="9" fillId="8" borderId="1" xfId="2" applyNumberFormat="1" applyFont="1" applyFill="1" applyBorder="1" applyAlignment="1">
      <alignment horizontal="center"/>
    </xf>
    <xf numFmtId="164" fontId="30" fillId="8" borderId="1" xfId="2" applyNumberFormat="1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29" fillId="8" borderId="0" xfId="0" applyFont="1" applyFill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2" fontId="18" fillId="9" borderId="1" xfId="0" applyNumberFormat="1" applyFont="1" applyFill="1" applyBorder="1" applyAlignment="1">
      <alignment horizontal="center"/>
    </xf>
    <xf numFmtId="165" fontId="18" fillId="9" borderId="1" xfId="0" applyNumberFormat="1" applyFont="1" applyFill="1" applyBorder="1" applyAlignment="1">
      <alignment horizontal="center"/>
    </xf>
    <xf numFmtId="2" fontId="18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18" fillId="11" borderId="1" xfId="0" applyFont="1" applyFill="1" applyBorder="1" applyAlignment="1">
      <alignment horizontal="center"/>
    </xf>
    <xf numFmtId="2" fontId="18" fillId="11" borderId="1" xfId="0" applyNumberFormat="1" applyFont="1" applyFill="1" applyBorder="1" applyAlignment="1">
      <alignment horizontal="center"/>
    </xf>
    <xf numFmtId="165" fontId="18" fillId="11" borderId="1" xfId="0" applyNumberFormat="1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2" fontId="18" fillId="3" borderId="1" xfId="0" applyNumberFormat="1" applyFont="1" applyFill="1" applyBorder="1" applyAlignment="1">
      <alignment horizontal="center"/>
    </xf>
    <xf numFmtId="165" fontId="18" fillId="3" borderId="1" xfId="0" applyNumberFormat="1" applyFont="1" applyFill="1" applyBorder="1" applyAlignment="1">
      <alignment horizontal="center"/>
    </xf>
    <xf numFmtId="0" fontId="18" fillId="10" borderId="1" xfId="0" applyFont="1" applyFill="1" applyBorder="1" applyAlignment="1">
      <alignment horizontal="center"/>
    </xf>
    <xf numFmtId="2" fontId="18" fillId="10" borderId="1" xfId="0" applyNumberFormat="1" applyFont="1" applyFill="1" applyBorder="1" applyAlignment="1">
      <alignment horizontal="center"/>
    </xf>
    <xf numFmtId="165" fontId="18" fillId="1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1" fontId="18" fillId="0" borderId="0" xfId="0" applyNumberFormat="1" applyFont="1" applyAlignment="1">
      <alignment horizontal="center"/>
    </xf>
    <xf numFmtId="1" fontId="13" fillId="8" borderId="1" xfId="0" quotePrefix="1" applyNumberFormat="1" applyFont="1" applyFill="1" applyBorder="1" applyAlignment="1">
      <alignment horizontal="center"/>
    </xf>
  </cellXfs>
  <cellStyles count="7">
    <cellStyle name="Link" xfId="6" builtinId="8"/>
    <cellStyle name="Standard" xfId="0" builtinId="0"/>
    <cellStyle name="Standard 2" xfId="2" xr:uid="{A7D8E3E2-C6DC-4C95-A2F0-5B6EFCCA98F6}"/>
    <cellStyle name="Standard 3" xfId="3" xr:uid="{4AB507E0-8882-4A23-AE49-AF03D55B1941}"/>
    <cellStyle name="Standard 4" xfId="1" xr:uid="{B86D9B87-71D7-4480-B9F3-DE9DB7D74FC7}"/>
    <cellStyle name="Standard 5" xfId="4" xr:uid="{5999A7FC-C30B-488D-9DF2-5732026796B5}"/>
    <cellStyle name="Standard 6" xfId="5" xr:uid="{88641342-76F2-4E33-87EF-68380D430E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de-DE"/>
              <a:t>100m Schüler/Schülerinnen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8.4661910308544863E-2"/>
          <c:w val="0.85417147856517939"/>
          <c:h val="0.6342657476869759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'Vergleich Pktewertung KMK-Pkte'!$B$3</c:f>
              <c:strCache>
                <c:ptCount val="1"/>
                <c:pt idx="0">
                  <c:v>Intervall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'Vergleich Pktewertung KMK-Pkte'!$C$4:$D$46</c15:sqref>
                  </c15:fullRef>
                </c:ext>
              </c:extLst>
              <c:f>('Vergleich Pktewertung KMK-Pkte'!$C$4:$D$4,'Vergleich Pktewertung KMK-Pkte'!$C$6:$D$6,'Vergleich Pktewertung KMK-Pkte'!$C$8:$D$8,'Vergleich Pktewertung KMK-Pkte'!$C$10:$D$10,'Vergleich Pktewertung KMK-Pkte'!$C$12:$D$12,'Vergleich Pktewertung KMK-Pkte'!$C$14:$D$14,'Vergleich Pktewertung KMK-Pkte'!$C$16:$D$16,'Vergleich Pktewertung KMK-Pkte'!$C$18:$D$18,'Vergleich Pktewertung KMK-Pkte'!$C$20:$D$20,'Vergleich Pktewertung KMK-Pkte'!$C$22:$D$22,'Vergleich Pktewertung KMK-Pkte'!$C$24:$D$24,'Vergleich Pktewertung KMK-Pkte'!$C$26:$D$26,'Vergleich Pktewertung KMK-Pkte'!$C$28:$D$28,'Vergleich Pktewertung KMK-Pkte'!$C$30:$D$30,'Vergleich Pktewertung KMK-Pkte'!$C$32:$D$32,'Vergleich Pktewertung KMK-Pkte'!$C$34:$D$34,'Vergleich Pktewertung KMK-Pkte'!$C$36:$D$36,'Vergleich Pktewertung KMK-Pkte'!$C$38:$D$38,'Vergleich Pktewertung KMK-Pkte'!$C$40:$D$40,'Vergleich Pktewertung KMK-Pkte'!$C$42:$D$42,'Vergleich Pktewertung KMK-Pkte'!$C$44:$D$44,'Vergleich Pktewertung KMK-Pkte'!$C$46:$D$46)</c:f>
              <c:multiLvlStrCache>
                <c:ptCount val="22"/>
                <c:lvl>
                  <c:pt idx="0">
                    <c:v>13,4</c:v>
                  </c:pt>
                  <c:pt idx="1">
                    <c:v>13,6</c:v>
                  </c:pt>
                  <c:pt idx="2">
                    <c:v>13,8</c:v>
                  </c:pt>
                  <c:pt idx="3">
                    <c:v>14,0</c:v>
                  </c:pt>
                  <c:pt idx="4">
                    <c:v>14,2</c:v>
                  </c:pt>
                  <c:pt idx="5">
                    <c:v>14,4</c:v>
                  </c:pt>
                  <c:pt idx="6">
                    <c:v>14,6</c:v>
                  </c:pt>
                  <c:pt idx="7">
                    <c:v>14,8</c:v>
                  </c:pt>
                  <c:pt idx="8">
                    <c:v>15,0</c:v>
                  </c:pt>
                  <c:pt idx="9">
                    <c:v>15,2</c:v>
                  </c:pt>
                  <c:pt idx="10">
                    <c:v>15,4</c:v>
                  </c:pt>
                  <c:pt idx="11">
                    <c:v>15,6</c:v>
                  </c:pt>
                  <c:pt idx="12">
                    <c:v>15,8</c:v>
                  </c:pt>
                  <c:pt idx="13">
                    <c:v>16,0</c:v>
                  </c:pt>
                  <c:pt idx="14">
                    <c:v>16,2</c:v>
                  </c:pt>
                  <c:pt idx="15">
                    <c:v>16,4</c:v>
                  </c:pt>
                  <c:pt idx="16">
                    <c:v>16,6</c:v>
                  </c:pt>
                  <c:pt idx="17">
                    <c:v>16,8</c:v>
                  </c:pt>
                  <c:pt idx="18">
                    <c:v>17,0</c:v>
                  </c:pt>
                  <c:pt idx="19">
                    <c:v>17,2</c:v>
                  </c:pt>
                  <c:pt idx="20">
                    <c:v>17,4</c:v>
                  </c:pt>
                  <c:pt idx="21">
                    <c:v>17,6</c:v>
                  </c:pt>
                </c:lvl>
                <c:lvl>
                  <c:pt idx="0">
                    <c:v>11,8</c:v>
                  </c:pt>
                  <c:pt idx="1">
                    <c:v>12,0</c:v>
                  </c:pt>
                  <c:pt idx="2">
                    <c:v>12,2</c:v>
                  </c:pt>
                  <c:pt idx="3">
                    <c:v>12,4</c:v>
                  </c:pt>
                  <c:pt idx="4">
                    <c:v>12,6</c:v>
                  </c:pt>
                  <c:pt idx="5">
                    <c:v>12,8</c:v>
                  </c:pt>
                  <c:pt idx="6">
                    <c:v>13,0</c:v>
                  </c:pt>
                  <c:pt idx="7">
                    <c:v>13,2</c:v>
                  </c:pt>
                  <c:pt idx="8">
                    <c:v>13,4</c:v>
                  </c:pt>
                  <c:pt idx="9">
                    <c:v>13,6</c:v>
                  </c:pt>
                  <c:pt idx="10">
                    <c:v>13,8</c:v>
                  </c:pt>
                  <c:pt idx="11">
                    <c:v>14,0</c:v>
                  </c:pt>
                  <c:pt idx="12">
                    <c:v>14,2</c:v>
                  </c:pt>
                  <c:pt idx="13">
                    <c:v>14,4</c:v>
                  </c:pt>
                  <c:pt idx="14">
                    <c:v>14,6</c:v>
                  </c:pt>
                  <c:pt idx="15">
                    <c:v>14,8</c:v>
                  </c:pt>
                  <c:pt idx="16">
                    <c:v>15,0</c:v>
                  </c:pt>
                  <c:pt idx="17">
                    <c:v>15,2</c:v>
                  </c:pt>
                  <c:pt idx="18">
                    <c:v>15,4</c:v>
                  </c:pt>
                  <c:pt idx="19">
                    <c:v>15,6</c:v>
                  </c:pt>
                  <c:pt idx="20">
                    <c:v>15,8</c:v>
                  </c:pt>
                  <c:pt idx="21">
                    <c:v>16,0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'Vergleich Pktewertung KMK-Pkte'!$B$4:$B$46</c15:sqref>
                  </c15:fullRef>
                </c:ext>
              </c:extLst>
              <c:f>('Vergleich Pktewertung KMK-Pkte'!$B$4,'Vergleich Pktewertung KMK-Pkte'!$B$6,'Vergleich Pktewertung KMK-Pkte'!$B$8,'Vergleich Pktewertung KMK-Pkte'!$B$10,'Vergleich Pktewertung KMK-Pkte'!$B$12,'Vergleich Pktewertung KMK-Pkte'!$B$14,'Vergleich Pktewertung KMK-Pkte'!$B$16,'Vergleich Pktewertung KMK-Pkte'!$B$18,'Vergleich Pktewertung KMK-Pkte'!$B$20,'Vergleich Pktewertung KMK-Pkte'!$B$22,'Vergleich Pktewertung KMK-Pkte'!$B$24,'Vergleich Pktewertung KMK-Pkte'!$B$26,'Vergleich Pktewertung KMK-Pkte'!$B$28,'Vergleich Pktewertung KMK-Pkte'!$B$30,'Vergleich Pktewertung KMK-Pkte'!$B$32,'Vergleich Pktewertung KMK-Pkte'!$B$34,'Vergleich Pktewertung KMK-Pkte'!$B$36,'Vergleich Pktewertung KMK-Pkte'!$B$38,'Vergleich Pktewertung KMK-Pkte'!$B$40,'Vergleich Pktewertung KMK-Pkte'!$B$42,'Vergleich Pktewertung KMK-Pkte'!$B$44,'Vergleich Pktewertung KMK-Pkte'!$B$46)</c:f>
              <c:numCache>
                <c:formatCode>0</c:formatCode>
                <c:ptCount val="22"/>
                <c:pt idx="0">
                  <c:v>10.290168595110345</c:v>
                </c:pt>
                <c:pt idx="1">
                  <c:v>9.9552735839794195</c:v>
                </c:pt>
                <c:pt idx="2">
                  <c:v>9.6364653469775021</c:v>
                </c:pt>
                <c:pt idx="3">
                  <c:v>9.3327298267593051</c:v>
                </c:pt>
                <c:pt idx="4">
                  <c:v>9.0431316286696415</c:v>
                </c:pt>
                <c:pt idx="5">
                  <c:v>8.7668068102689176</c:v>
                </c:pt>
                <c:pt idx="6">
                  <c:v>8.5029564303342795</c:v>
                </c:pt>
                <c:pt idx="7">
                  <c:v>8.2508407672748376</c:v>
                </c:pt>
                <c:pt idx="8">
                  <c:v>8.0097741287268605</c:v>
                </c:pt>
                <c:pt idx="9">
                  <c:v>7.7791201842452438</c:v>
                </c:pt>
                <c:pt idx="10">
                  <c:v>7.5582877616954534</c:v>
                </c:pt>
                <c:pt idx="11">
                  <c:v>7.3467270554309039</c:v>
                </c:pt>
                <c:pt idx="12">
                  <c:v>7.1439262007961588</c:v>
                </c:pt>
                <c:pt idx="13">
                  <c:v>6.9494081750568171</c:v>
                </c:pt>
                <c:pt idx="14">
                  <c:v>6.7627279896848336</c:v>
                </c:pt>
                <c:pt idx="15">
                  <c:v>6.5834701431098779</c:v>
                </c:pt>
                <c:pt idx="16">
                  <c:v>6.4112463066861665</c:v>
                </c:pt>
                <c:pt idx="17">
                  <c:v>6.2456932197832771</c:v>
                </c:pt>
                <c:pt idx="18">
                  <c:v>6.0864707726797747</c:v>
                </c:pt>
                <c:pt idx="19">
                  <c:v>5.9332602583507992</c:v>
                </c:pt>
                <c:pt idx="20">
                  <c:v>5.7857627763574442</c:v>
                </c:pt>
                <c:pt idx="21">
                  <c:v>5.643697773897884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46-4EC1-8CFE-7537D8658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1235872208"/>
        <c:axId val="1198415312"/>
      </c:barChart>
      <c:lineChart>
        <c:grouping val="standard"/>
        <c:varyColors val="0"/>
        <c:ser>
          <c:idx val="1"/>
          <c:order val="0"/>
          <c:tx>
            <c:strRef>
              <c:f>'Vergleich Pktewertung KMK-Pkte'!$A$3</c:f>
              <c:strCache>
                <c:ptCount val="1"/>
                <c:pt idx="0">
                  <c:v>Punkte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chemeClr val="accent2"/>
                </a:solidFill>
                <a:round/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'Vergleich Pktewertung KMK-Pkte'!$C$4:$D$46</c15:sqref>
                  </c15:fullRef>
                </c:ext>
              </c:extLst>
              <c:f>('Vergleich Pktewertung KMK-Pkte'!$C$4:$D$4,'Vergleich Pktewertung KMK-Pkte'!$C$6:$D$6,'Vergleich Pktewertung KMK-Pkte'!$C$8:$D$8,'Vergleich Pktewertung KMK-Pkte'!$C$10:$D$10,'Vergleich Pktewertung KMK-Pkte'!$C$12:$D$12,'Vergleich Pktewertung KMK-Pkte'!$C$14:$D$14,'Vergleich Pktewertung KMK-Pkte'!$C$16:$D$16,'Vergleich Pktewertung KMK-Pkte'!$C$18:$D$18,'Vergleich Pktewertung KMK-Pkte'!$C$20:$D$20,'Vergleich Pktewertung KMK-Pkte'!$C$22:$D$22,'Vergleich Pktewertung KMK-Pkte'!$C$24:$D$24,'Vergleich Pktewertung KMK-Pkte'!$C$26:$D$26,'Vergleich Pktewertung KMK-Pkte'!$C$28:$D$28,'Vergleich Pktewertung KMK-Pkte'!$C$30:$D$30,'Vergleich Pktewertung KMK-Pkte'!$C$32:$D$32,'Vergleich Pktewertung KMK-Pkte'!$C$34:$D$34,'Vergleich Pktewertung KMK-Pkte'!$C$36:$D$36,'Vergleich Pktewertung KMK-Pkte'!$C$38:$D$38,'Vergleich Pktewertung KMK-Pkte'!$C$40:$D$40,'Vergleich Pktewertung KMK-Pkte'!$C$42:$D$42,'Vergleich Pktewertung KMK-Pkte'!$C$44:$D$44,'Vergleich Pktewertung KMK-Pkte'!$C$46:$D$46)</c:f>
              <c:multiLvlStrCache>
                <c:ptCount val="22"/>
                <c:lvl>
                  <c:pt idx="0">
                    <c:v>13,4</c:v>
                  </c:pt>
                  <c:pt idx="1">
                    <c:v>13,6</c:v>
                  </c:pt>
                  <c:pt idx="2">
                    <c:v>13,8</c:v>
                  </c:pt>
                  <c:pt idx="3">
                    <c:v>14,0</c:v>
                  </c:pt>
                  <c:pt idx="4">
                    <c:v>14,2</c:v>
                  </c:pt>
                  <c:pt idx="5">
                    <c:v>14,4</c:v>
                  </c:pt>
                  <c:pt idx="6">
                    <c:v>14,6</c:v>
                  </c:pt>
                  <c:pt idx="7">
                    <c:v>14,8</c:v>
                  </c:pt>
                  <c:pt idx="8">
                    <c:v>15,0</c:v>
                  </c:pt>
                  <c:pt idx="9">
                    <c:v>15,2</c:v>
                  </c:pt>
                  <c:pt idx="10">
                    <c:v>15,4</c:v>
                  </c:pt>
                  <c:pt idx="11">
                    <c:v>15,6</c:v>
                  </c:pt>
                  <c:pt idx="12">
                    <c:v>15,8</c:v>
                  </c:pt>
                  <c:pt idx="13">
                    <c:v>16,0</c:v>
                  </c:pt>
                  <c:pt idx="14">
                    <c:v>16,2</c:v>
                  </c:pt>
                  <c:pt idx="15">
                    <c:v>16,4</c:v>
                  </c:pt>
                  <c:pt idx="16">
                    <c:v>16,6</c:v>
                  </c:pt>
                  <c:pt idx="17">
                    <c:v>16,8</c:v>
                  </c:pt>
                  <c:pt idx="18">
                    <c:v>17,0</c:v>
                  </c:pt>
                  <c:pt idx="19">
                    <c:v>17,2</c:v>
                  </c:pt>
                  <c:pt idx="20">
                    <c:v>17,4</c:v>
                  </c:pt>
                  <c:pt idx="21">
                    <c:v>17,6</c:v>
                  </c:pt>
                </c:lvl>
                <c:lvl>
                  <c:pt idx="0">
                    <c:v>11,8</c:v>
                  </c:pt>
                  <c:pt idx="1">
                    <c:v>12,0</c:v>
                  </c:pt>
                  <c:pt idx="2">
                    <c:v>12,2</c:v>
                  </c:pt>
                  <c:pt idx="3">
                    <c:v>12,4</c:v>
                  </c:pt>
                  <c:pt idx="4">
                    <c:v>12,6</c:v>
                  </c:pt>
                  <c:pt idx="5">
                    <c:v>12,8</c:v>
                  </c:pt>
                  <c:pt idx="6">
                    <c:v>13,0</c:v>
                  </c:pt>
                  <c:pt idx="7">
                    <c:v>13,2</c:v>
                  </c:pt>
                  <c:pt idx="8">
                    <c:v>13,4</c:v>
                  </c:pt>
                  <c:pt idx="9">
                    <c:v>13,6</c:v>
                  </c:pt>
                  <c:pt idx="10">
                    <c:v>13,8</c:v>
                  </c:pt>
                  <c:pt idx="11">
                    <c:v>14,0</c:v>
                  </c:pt>
                  <c:pt idx="12">
                    <c:v>14,2</c:v>
                  </c:pt>
                  <c:pt idx="13">
                    <c:v>14,4</c:v>
                  </c:pt>
                  <c:pt idx="14">
                    <c:v>14,6</c:v>
                  </c:pt>
                  <c:pt idx="15">
                    <c:v>14,8</c:v>
                  </c:pt>
                  <c:pt idx="16">
                    <c:v>15,0</c:v>
                  </c:pt>
                  <c:pt idx="17">
                    <c:v>15,2</c:v>
                  </c:pt>
                  <c:pt idx="18">
                    <c:v>15,4</c:v>
                  </c:pt>
                  <c:pt idx="19">
                    <c:v>15,6</c:v>
                  </c:pt>
                  <c:pt idx="20">
                    <c:v>15,8</c:v>
                  </c:pt>
                  <c:pt idx="21">
                    <c:v>16,0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'Vergleich Pktewertung KMK-Pkte'!$A$4:$A$46</c15:sqref>
                  </c15:fullRef>
                </c:ext>
              </c:extLst>
              <c:f>('Vergleich Pktewertung KMK-Pkte'!$A$4,'Vergleich Pktewertung KMK-Pkte'!$A$6,'Vergleich Pktewertung KMK-Pkte'!$A$8,'Vergleich Pktewertung KMK-Pkte'!$A$10,'Vergleich Pktewertung KMK-Pkte'!$A$12,'Vergleich Pktewertung KMK-Pkte'!$A$14,'Vergleich Pktewertung KMK-Pkte'!$A$16,'Vergleich Pktewertung KMK-Pkte'!$A$18,'Vergleich Pktewertung KMK-Pkte'!$A$20,'Vergleich Pktewertung KMK-Pkte'!$A$22,'Vergleich Pktewertung KMK-Pkte'!$A$24,'Vergleich Pktewertung KMK-Pkte'!$A$26,'Vergleich Pktewertung KMK-Pkte'!$A$28,'Vergleich Pktewertung KMK-Pkte'!$A$30,'Vergleich Pktewertung KMK-Pkte'!$A$32,'Vergleich Pktewertung KMK-Pkte'!$A$34,'Vergleich Pktewertung KMK-Pkte'!$A$36,'Vergleich Pktewertung KMK-Pkte'!$A$38,'Vergleich Pktewertung KMK-Pkte'!$A$40,'Vergleich Pktewertung KMK-Pkte'!$A$42,'Vergleich Pktewertung KMK-Pkte'!$A$44,'Vergleich Pktewertung KMK-Pkte'!$A$46)</c:f>
              <c:numCache>
                <c:formatCode>0</c:formatCode>
                <c:ptCount val="22"/>
                <c:pt idx="0">
                  <c:v>586.48636694253855</c:v>
                </c:pt>
                <c:pt idx="1">
                  <c:v>566.41044978149034</c:v>
                </c:pt>
                <c:pt idx="2">
                  <c:v>546.98006050343429</c:v>
                </c:pt>
                <c:pt idx="3">
                  <c:v>528.16455696202524</c:v>
                </c:pt>
                <c:pt idx="4">
                  <c:v>509.93520617891573</c:v>
                </c:pt>
                <c:pt idx="5">
                  <c:v>492.2650379351652</c:v>
                </c:pt>
                <c:pt idx="6">
                  <c:v>475.1287116323137</c:v>
                </c:pt>
                <c:pt idx="7">
                  <c:v>458.50239504085658</c:v>
                </c:pt>
                <c:pt idx="8">
                  <c:v>442.36365371601096</c:v>
                </c:pt>
                <c:pt idx="9">
                  <c:v>426.69135000171019</c:v>
                </c:pt>
                <c:pt idx="10">
                  <c:v>411.46555066673403</c:v>
                </c:pt>
                <c:pt idx="11">
                  <c:v>396.66744232431341</c:v>
                </c:pt>
                <c:pt idx="12">
                  <c:v>382.27925388057503</c:v>
                </c:pt>
                <c:pt idx="13">
                  <c:v>368.28418533967078</c:v>
                </c:pt>
                <c:pt idx="14">
                  <c:v>354.66634236590676</c:v>
                </c:pt>
                <c:pt idx="15">
                  <c:v>341.41067606697709</c:v>
                </c:pt>
                <c:pt idx="16">
                  <c:v>328.50292751867551</c:v>
                </c:pt>
                <c:pt idx="17">
                  <c:v>315.92957660115883</c:v>
                </c:pt>
                <c:pt idx="18">
                  <c:v>303.67779476081648</c:v>
                </c:pt>
                <c:pt idx="19">
                  <c:v>291.73540135078576</c:v>
                </c:pt>
                <c:pt idx="20">
                  <c:v>280.09082323776357</c:v>
                </c:pt>
                <c:pt idx="21">
                  <c:v>268.73305739353492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46-4EC1-8CFE-7537D8658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404576"/>
        <c:axId val="1233394336"/>
      </c:lineChart>
      <c:catAx>
        <c:axId val="1231404576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33394336"/>
        <c:crosses val="autoZero"/>
        <c:auto val="1"/>
        <c:lblAlgn val="ctr"/>
        <c:lblOffset val="100"/>
        <c:noMultiLvlLbl val="0"/>
      </c:catAx>
      <c:valAx>
        <c:axId val="123339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31404576"/>
        <c:crosses val="max"/>
        <c:crossBetween val="between"/>
      </c:valAx>
      <c:valAx>
        <c:axId val="1198415312"/>
        <c:scaling>
          <c:orientation val="maxMin"/>
          <c:max val="12"/>
          <c:min val="4"/>
        </c:scaling>
        <c:delete val="0"/>
        <c:axPos val="r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35872208"/>
        <c:crosses val="max"/>
        <c:crossBetween val="between"/>
      </c:valAx>
      <c:catAx>
        <c:axId val="1235872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8415312"/>
        <c:crosses val="max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Leichtathletik 3000m Lauf</a:t>
            </a:r>
          </a:p>
          <a:p>
            <a:pPr algn="l">
              <a:defRPr/>
            </a:pPr>
            <a:r>
              <a:rPr lang="de-DE"/>
              <a:t>Punkte-Intervall / </a:t>
            </a:r>
            <a:r>
              <a:rPr lang="de-DE" sz="1000"/>
              <a:t>DLV-Punktetabelle</a:t>
            </a:r>
          </a:p>
        </c:rich>
      </c:tx>
      <c:layout>
        <c:manualLayout>
          <c:xMode val="edge"/>
          <c:yMode val="edge"/>
          <c:x val="1.5837037037036952E-3"/>
          <c:y val="7.055555555555555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47259259259259"/>
          <c:y val="0.15232944444444443"/>
          <c:w val="0.8441655555555555"/>
          <c:h val="0.71291555555555552"/>
        </c:manualLayout>
      </c:layout>
      <c:lineChart>
        <c:grouping val="standard"/>
        <c:varyColors val="0"/>
        <c:ser>
          <c:idx val="0"/>
          <c:order val="0"/>
          <c:tx>
            <c:strRef>
              <c:f>'Vergleich Disziplinen'!$A$149</c:f>
              <c:strCache>
                <c:ptCount val="1"/>
                <c:pt idx="0">
                  <c:v>Jungen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'Vergleich Disziplinen'!$L$149:$AY$149</c:f>
              <c:numCache>
                <c:formatCode>0</c:formatCode>
                <c:ptCount val="40"/>
                <c:pt idx="0">
                  <c:v>675.51336691204972</c:v>
                </c:pt>
                <c:pt idx="1">
                  <c:v>670.10209978809473</c:v>
                </c:pt>
                <c:pt idx="2">
                  <c:v>664.75095785440612</c:v>
                </c:pt>
                <c:pt idx="3">
                  <c:v>659.45894456086876</c:v>
                </c:pt>
                <c:pt idx="4">
                  <c:v>654.225085259568</c:v>
                </c:pt>
                <c:pt idx="5">
                  <c:v>649.04842660636893</c:v>
                </c:pt>
                <c:pt idx="6">
                  <c:v>643.92803598200908</c:v>
                </c:pt>
                <c:pt idx="7">
                  <c:v>638.86300093196644</c:v>
                </c:pt>
                <c:pt idx="8">
                  <c:v>633.85242862439748</c:v>
                </c:pt>
                <c:pt idx="9">
                  <c:v>628.89544532546563</c:v>
                </c:pt>
                <c:pt idx="10">
                  <c:v>623.99119589141594</c:v>
                </c:pt>
                <c:pt idx="11">
                  <c:v>619.13884327677431</c:v>
                </c:pt>
                <c:pt idx="12">
                  <c:v>614.33756805807627</c:v>
                </c:pt>
                <c:pt idx="13">
                  <c:v>609.58656797255821</c:v>
                </c:pt>
                <c:pt idx="14">
                  <c:v>604.8850574712643</c:v>
                </c:pt>
                <c:pt idx="15">
                  <c:v>600.23226728604607</c:v>
                </c:pt>
                <c:pt idx="16">
                  <c:v>595.62744400995382</c:v>
                </c:pt>
                <c:pt idx="17">
                  <c:v>591.0698496905394</c:v>
                </c:pt>
                <c:pt idx="18">
                  <c:v>586.55876143560874</c:v>
                </c:pt>
                <c:pt idx="19">
                  <c:v>582.09347103098196</c:v>
                </c:pt>
                <c:pt idx="20">
                  <c:v>577.67328456983626</c:v>
                </c:pt>
                <c:pt idx="21">
                  <c:v>573.29752209322487</c:v>
                </c:pt>
                <c:pt idx="22">
                  <c:v>568.9655172413793</c:v>
                </c:pt>
                <c:pt idx="23">
                  <c:v>563.2564512445764</c:v>
                </c:pt>
                <c:pt idx="24">
                  <c:v>557.62250453720503</c:v>
                </c:pt>
                <c:pt idx="25">
                  <c:v>552.06220419202168</c:v>
                </c:pt>
                <c:pt idx="26">
                  <c:v>546.57411553963277</c:v>
                </c:pt>
                <c:pt idx="27">
                  <c:v>541.15684093437153</c:v>
                </c:pt>
                <c:pt idx="28">
                  <c:v>535.80901856763921</c:v>
                </c:pt>
                <c:pt idx="29">
                  <c:v>530.52932132659794</c:v>
                </c:pt>
                <c:pt idx="30">
                  <c:v>525.31645569620264</c:v>
                </c:pt>
                <c:pt idx="31">
                  <c:v>520.16916070266757</c:v>
                </c:pt>
                <c:pt idx="32">
                  <c:v>515.08620689655174</c:v>
                </c:pt>
                <c:pt idx="33">
                  <c:v>510.06639537374173</c:v>
                </c:pt>
                <c:pt idx="34">
                  <c:v>505.10855683269477</c:v>
                </c:pt>
                <c:pt idx="35">
                  <c:v>500.2115506663846</c:v>
                </c:pt>
                <c:pt idx="36">
                  <c:v>495.37426408746848</c:v>
                </c:pt>
                <c:pt idx="37">
                  <c:v>490.59561128526656</c:v>
                </c:pt>
                <c:pt idx="38">
                  <c:v>484.70313715322794</c:v>
                </c:pt>
                <c:pt idx="39">
                  <c:v>478.89861039629432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7-428B-B591-A9E57B621C67}"/>
            </c:ext>
          </c:extLst>
        </c:ser>
        <c:ser>
          <c:idx val="1"/>
          <c:order val="1"/>
          <c:tx>
            <c:strRef>
              <c:f>'Vergleich Disziplinen'!$A$150</c:f>
              <c:strCache>
                <c:ptCount val="1"/>
                <c:pt idx="0">
                  <c:v>Mädchen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'Vergleich Disziplinen'!$L$150:$AY$150</c:f>
              <c:numCache>
                <c:formatCode>0</c:formatCode>
                <c:ptCount val="40"/>
                <c:pt idx="0">
                  <c:v>680.92783505154648</c:v>
                </c:pt>
                <c:pt idx="1">
                  <c:v>675.64102564102575</c:v>
                </c:pt>
                <c:pt idx="2">
                  <c:v>670.40816326530614</c:v>
                </c:pt>
                <c:pt idx="3">
                  <c:v>665.2284263959391</c:v>
                </c:pt>
                <c:pt idx="4">
                  <c:v>660.10101010101005</c:v>
                </c:pt>
                <c:pt idx="5">
                  <c:v>655.02512562814081</c:v>
                </c:pt>
                <c:pt idx="6">
                  <c:v>650</c:v>
                </c:pt>
                <c:pt idx="7">
                  <c:v>645.02487562189049</c:v>
                </c:pt>
                <c:pt idx="8">
                  <c:v>640.09900990099004</c:v>
                </c:pt>
                <c:pt idx="9">
                  <c:v>635.22167487684737</c:v>
                </c:pt>
                <c:pt idx="10">
                  <c:v>630.3921568627452</c:v>
                </c:pt>
                <c:pt idx="11">
                  <c:v>625.60975609756099</c:v>
                </c:pt>
                <c:pt idx="12">
                  <c:v>620.87378640776694</c:v>
                </c:pt>
                <c:pt idx="13">
                  <c:v>616.18357487922708</c:v>
                </c:pt>
                <c:pt idx="14">
                  <c:v>611.53846153846143</c:v>
                </c:pt>
                <c:pt idx="15">
                  <c:v>606.93779904306223</c:v>
                </c:pt>
                <c:pt idx="16">
                  <c:v>602.38095238095241</c:v>
                </c:pt>
                <c:pt idx="17">
                  <c:v>597.8672985781991</c:v>
                </c:pt>
                <c:pt idx="18">
                  <c:v>593.39622641509436</c:v>
                </c:pt>
                <c:pt idx="19">
                  <c:v>588.96713615023475</c:v>
                </c:pt>
                <c:pt idx="20">
                  <c:v>584.57943925233644</c:v>
                </c:pt>
                <c:pt idx="21">
                  <c:v>580.23255813953494</c:v>
                </c:pt>
                <c:pt idx="22">
                  <c:v>575.92592592592598</c:v>
                </c:pt>
                <c:pt idx="23">
                  <c:v>571.65898617511516</c:v>
                </c:pt>
                <c:pt idx="24">
                  <c:v>567.43119266055044</c:v>
                </c:pt>
                <c:pt idx="25">
                  <c:v>563.24200913242009</c:v>
                </c:pt>
                <c:pt idx="26">
                  <c:v>559.09090909090912</c:v>
                </c:pt>
                <c:pt idx="27">
                  <c:v>553.61445783132535</c:v>
                </c:pt>
                <c:pt idx="28">
                  <c:v>548.20359281437129</c:v>
                </c:pt>
                <c:pt idx="29">
                  <c:v>542.85714285714289</c:v>
                </c:pt>
                <c:pt idx="30">
                  <c:v>537.5739644970414</c:v>
                </c:pt>
                <c:pt idx="31">
                  <c:v>532.35294117647061</c:v>
                </c:pt>
                <c:pt idx="32">
                  <c:v>527.19298245614038</c:v>
                </c:pt>
                <c:pt idx="33">
                  <c:v>522.09302325581393</c:v>
                </c:pt>
                <c:pt idx="34">
                  <c:v>517.05202312138726</c:v>
                </c:pt>
                <c:pt idx="35">
                  <c:v>512.06896551724139</c:v>
                </c:pt>
                <c:pt idx="36">
                  <c:v>507.14285714285711</c:v>
                </c:pt>
                <c:pt idx="37">
                  <c:v>502.27272727272731</c:v>
                </c:pt>
                <c:pt idx="38">
                  <c:v>497.4576271186441</c:v>
                </c:pt>
                <c:pt idx="39">
                  <c:v>492.69662921348322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7-428B-B591-A9E57B621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081408"/>
        <c:axId val="1159717264"/>
      </c:lineChart>
      <c:catAx>
        <c:axId val="1606081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Pkte-Intervall (Jungen)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59717264"/>
        <c:crosses val="max"/>
        <c:auto val="1"/>
        <c:lblAlgn val="ctr"/>
        <c:lblOffset val="100"/>
        <c:noMultiLvlLbl val="0"/>
      </c:catAx>
      <c:valAx>
        <c:axId val="1159717264"/>
        <c:scaling>
          <c:orientation val="maxMin"/>
          <c:max val="681"/>
          <c:min val="47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06081408"/>
        <c:crosses val="autoZero"/>
        <c:crossBetween val="between"/>
      </c:valAx>
      <c:spPr>
        <a:solidFill>
          <a:srgbClr val="FFFF00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200055555555564"/>
          <c:y val="0.5836608333333333"/>
          <c:w val="0.15164759259259258"/>
          <c:h val="0.119063333333333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Leichtathletik 3000m Lauf</a:t>
            </a:r>
          </a:p>
          <a:p>
            <a:pPr algn="l">
              <a:defRPr/>
            </a:pPr>
            <a:r>
              <a:rPr lang="en-US" sz="1000"/>
              <a:t>Zeit-Intervall / DLV-Punktetabelle</a:t>
            </a:r>
          </a:p>
        </c:rich>
      </c:tx>
      <c:layout>
        <c:manualLayout>
          <c:xMode val="edge"/>
          <c:yMode val="edge"/>
          <c:x val="9.8600174978129328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1641462962962963"/>
          <c:y val="0.13862416666666666"/>
          <c:w val="0.83718055555555559"/>
          <c:h val="0.73720416666666666"/>
        </c:manualLayout>
      </c:layout>
      <c:lineChart>
        <c:grouping val="standard"/>
        <c:varyColors val="0"/>
        <c:ser>
          <c:idx val="0"/>
          <c:order val="0"/>
          <c:tx>
            <c:strRef>
              <c:f>'Vergleich Disziplinen'!$A$142</c:f>
              <c:strCache>
                <c:ptCount val="1"/>
                <c:pt idx="0">
                  <c:v>Jungen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'Vergleich Disziplinen'!$L$142:$AY$142</c:f>
              <c:numCache>
                <c:formatCode>mm:ss</c:formatCode>
                <c:ptCount val="40"/>
                <c:pt idx="0">
                  <c:v>6.1805555555555555E-3</c:v>
                </c:pt>
                <c:pt idx="1">
                  <c:v>6.2152777777777779E-3</c:v>
                </c:pt>
                <c:pt idx="2">
                  <c:v>6.2500000000000003E-3</c:v>
                </c:pt>
                <c:pt idx="3">
                  <c:v>6.2847222222222219E-3</c:v>
                </c:pt>
                <c:pt idx="4">
                  <c:v>6.3194444444444444E-3</c:v>
                </c:pt>
                <c:pt idx="5">
                  <c:v>6.3541666666666668E-3</c:v>
                </c:pt>
                <c:pt idx="6">
                  <c:v>6.3888888888888893E-3</c:v>
                </c:pt>
                <c:pt idx="7">
                  <c:v>6.4236111111111108E-3</c:v>
                </c:pt>
                <c:pt idx="8">
                  <c:v>6.4583333333333333E-3</c:v>
                </c:pt>
                <c:pt idx="9">
                  <c:v>6.4930555555555557E-3</c:v>
                </c:pt>
                <c:pt idx="10">
                  <c:v>6.5277777777777782E-3</c:v>
                </c:pt>
                <c:pt idx="11">
                  <c:v>6.5624999999999998E-3</c:v>
                </c:pt>
                <c:pt idx="12">
                  <c:v>6.5972222222222222E-3</c:v>
                </c:pt>
                <c:pt idx="13">
                  <c:v>6.6319444444444446E-3</c:v>
                </c:pt>
                <c:pt idx="14">
                  <c:v>6.6666666666666671E-3</c:v>
                </c:pt>
                <c:pt idx="15">
                  <c:v>6.7013888888888887E-3</c:v>
                </c:pt>
                <c:pt idx="16">
                  <c:v>6.7361111111111111E-3</c:v>
                </c:pt>
                <c:pt idx="17">
                  <c:v>6.7708333333333336E-3</c:v>
                </c:pt>
                <c:pt idx="18">
                  <c:v>6.8055555555555551E-3</c:v>
                </c:pt>
                <c:pt idx="19">
                  <c:v>6.8402777777777776E-3</c:v>
                </c:pt>
                <c:pt idx="20">
                  <c:v>6.875E-3</c:v>
                </c:pt>
                <c:pt idx="21">
                  <c:v>6.9097222222222225E-3</c:v>
                </c:pt>
                <c:pt idx="22">
                  <c:v>6.9444444444444441E-3</c:v>
                </c:pt>
                <c:pt idx="23">
                  <c:v>6.9907407407407409E-3</c:v>
                </c:pt>
                <c:pt idx="24">
                  <c:v>7.037037037037037E-3</c:v>
                </c:pt>
                <c:pt idx="25">
                  <c:v>7.083333333333333E-3</c:v>
                </c:pt>
                <c:pt idx="26">
                  <c:v>7.1296296296296299E-3</c:v>
                </c:pt>
                <c:pt idx="27">
                  <c:v>7.1759259259259259E-3</c:v>
                </c:pt>
                <c:pt idx="28">
                  <c:v>7.2222222222222219E-3</c:v>
                </c:pt>
                <c:pt idx="29">
                  <c:v>7.2685185185185188E-3</c:v>
                </c:pt>
                <c:pt idx="30">
                  <c:v>7.3148148148148148E-3</c:v>
                </c:pt>
                <c:pt idx="31">
                  <c:v>7.3611111111111108E-3</c:v>
                </c:pt>
                <c:pt idx="32">
                  <c:v>7.4074074074074077E-3</c:v>
                </c:pt>
                <c:pt idx="33">
                  <c:v>7.4537037037037037E-3</c:v>
                </c:pt>
                <c:pt idx="34">
                  <c:v>7.4999999999999997E-3</c:v>
                </c:pt>
                <c:pt idx="35">
                  <c:v>7.5462962962962966E-3</c:v>
                </c:pt>
                <c:pt idx="36">
                  <c:v>7.5925925925925926E-3</c:v>
                </c:pt>
                <c:pt idx="37">
                  <c:v>7.6388888888888886E-3</c:v>
                </c:pt>
                <c:pt idx="38">
                  <c:v>7.6967592592592591E-3</c:v>
                </c:pt>
                <c:pt idx="39">
                  <c:v>7.7546296296296295E-3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A-4A45-866C-C5985C8F5218}"/>
            </c:ext>
          </c:extLst>
        </c:ser>
        <c:ser>
          <c:idx val="1"/>
          <c:order val="1"/>
          <c:tx>
            <c:strRef>
              <c:f>'Vergleich Disziplinen'!$A$143</c:f>
              <c:strCache>
                <c:ptCount val="1"/>
                <c:pt idx="0">
                  <c:v>Mädchen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'Vergleich Disziplinen'!$L$143:$AY$143</c:f>
              <c:numCache>
                <c:formatCode>mm:ss</c:formatCode>
                <c:ptCount val="40"/>
                <c:pt idx="0">
                  <c:v>6.7361111111111111E-3</c:v>
                </c:pt>
                <c:pt idx="1">
                  <c:v>6.7708333333333336E-3</c:v>
                </c:pt>
                <c:pt idx="2">
                  <c:v>6.8055555555555551E-3</c:v>
                </c:pt>
                <c:pt idx="3">
                  <c:v>6.8402777777777776E-3</c:v>
                </c:pt>
                <c:pt idx="4">
                  <c:v>6.875E-3</c:v>
                </c:pt>
                <c:pt idx="5">
                  <c:v>6.9097222222222225E-3</c:v>
                </c:pt>
                <c:pt idx="6">
                  <c:v>6.9444444444444441E-3</c:v>
                </c:pt>
                <c:pt idx="7">
                  <c:v>6.9791666666666665E-3</c:v>
                </c:pt>
                <c:pt idx="8">
                  <c:v>7.013888888888889E-3</c:v>
                </c:pt>
                <c:pt idx="9">
                  <c:v>7.0486111111111114E-3</c:v>
                </c:pt>
                <c:pt idx="10">
                  <c:v>7.083333333333333E-3</c:v>
                </c:pt>
                <c:pt idx="11">
                  <c:v>7.1180555555555554E-3</c:v>
                </c:pt>
                <c:pt idx="12">
                  <c:v>7.1527777777777779E-3</c:v>
                </c:pt>
                <c:pt idx="13">
                  <c:v>7.1875000000000003E-3</c:v>
                </c:pt>
                <c:pt idx="14">
                  <c:v>7.2222222222222219E-3</c:v>
                </c:pt>
                <c:pt idx="15">
                  <c:v>7.2569444444444443E-3</c:v>
                </c:pt>
                <c:pt idx="16">
                  <c:v>7.2916666666666668E-3</c:v>
                </c:pt>
                <c:pt idx="17">
                  <c:v>7.3263888888888892E-3</c:v>
                </c:pt>
                <c:pt idx="18">
                  <c:v>7.3611111111111108E-3</c:v>
                </c:pt>
                <c:pt idx="19">
                  <c:v>7.3958333333333333E-3</c:v>
                </c:pt>
                <c:pt idx="20">
                  <c:v>7.4305555555555557E-3</c:v>
                </c:pt>
                <c:pt idx="21">
                  <c:v>7.4652777777777781E-3</c:v>
                </c:pt>
                <c:pt idx="22">
                  <c:v>7.4999999999999997E-3</c:v>
                </c:pt>
                <c:pt idx="23">
                  <c:v>7.5347222222222222E-3</c:v>
                </c:pt>
                <c:pt idx="24">
                  <c:v>7.5694444444444446E-3</c:v>
                </c:pt>
                <c:pt idx="25">
                  <c:v>7.6041666666666671E-3</c:v>
                </c:pt>
                <c:pt idx="26">
                  <c:v>7.6388888888888886E-3</c:v>
                </c:pt>
                <c:pt idx="27">
                  <c:v>7.6851851851851855E-3</c:v>
                </c:pt>
                <c:pt idx="28">
                  <c:v>7.7314814814814815E-3</c:v>
                </c:pt>
                <c:pt idx="29">
                  <c:v>7.7777777777777776E-3</c:v>
                </c:pt>
                <c:pt idx="30">
                  <c:v>7.8240740740740736E-3</c:v>
                </c:pt>
                <c:pt idx="31">
                  <c:v>7.8703703703703696E-3</c:v>
                </c:pt>
                <c:pt idx="32">
                  <c:v>7.9166666666666673E-3</c:v>
                </c:pt>
                <c:pt idx="33">
                  <c:v>7.9629629629629634E-3</c:v>
                </c:pt>
                <c:pt idx="34">
                  <c:v>8.0092592592592594E-3</c:v>
                </c:pt>
                <c:pt idx="35">
                  <c:v>8.0555555555555554E-3</c:v>
                </c:pt>
                <c:pt idx="36">
                  <c:v>8.1018518518518514E-3</c:v>
                </c:pt>
                <c:pt idx="37">
                  <c:v>8.1481481481481474E-3</c:v>
                </c:pt>
                <c:pt idx="38">
                  <c:v>8.1944444444444452E-3</c:v>
                </c:pt>
                <c:pt idx="39">
                  <c:v>8.2407407407407412E-3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A-4A45-866C-C5985C8F5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402160"/>
        <c:axId val="466559696"/>
      </c:lineChart>
      <c:catAx>
        <c:axId val="466402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Zeit-Intervall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6559696"/>
        <c:crosses val="autoZero"/>
        <c:auto val="1"/>
        <c:lblAlgn val="ctr"/>
        <c:lblOffset val="100"/>
        <c:noMultiLvlLbl val="0"/>
      </c:catAx>
      <c:valAx>
        <c:axId val="466559696"/>
        <c:scaling>
          <c:orientation val="minMax"/>
          <c:max val="8.5000000000000023E-3"/>
          <c:min val="6.0000000000000019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Zeit (min, sek)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mm:ss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6402160"/>
        <c:crosses val="autoZero"/>
        <c:crossBetween val="between"/>
      </c:valAx>
      <c:spPr>
        <a:solidFill>
          <a:srgbClr val="FFFF00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431537037037048"/>
          <c:y val="0.63501638888888889"/>
          <c:w val="0.15164759259259258"/>
          <c:h val="0.119063333333333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Leichtathletik 100m</a:t>
            </a:r>
          </a:p>
          <a:p>
            <a:pPr algn="l">
              <a:defRPr/>
            </a:pPr>
            <a:r>
              <a:rPr lang="de-DE" sz="1000"/>
              <a:t>Zeitintervall /  DLV-Punktetabelle</a:t>
            </a:r>
          </a:p>
        </c:rich>
      </c:tx>
      <c:layout>
        <c:manualLayout>
          <c:xMode val="edge"/>
          <c:yMode val="edge"/>
          <c:x val="9.8407407407407406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297185185185184"/>
          <c:y val="0.127"/>
          <c:w val="0.8394381481481481"/>
          <c:h val="0.74457722222222222"/>
        </c:manualLayout>
      </c:layout>
      <c:lineChart>
        <c:grouping val="standard"/>
        <c:varyColors val="0"/>
        <c:ser>
          <c:idx val="0"/>
          <c:order val="0"/>
          <c:tx>
            <c:strRef>
              <c:f>'Vergleich Disziplinen'!$A$2</c:f>
              <c:strCache>
                <c:ptCount val="1"/>
                <c:pt idx="0">
                  <c:v>Jungen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'Vergleich Disziplinen'!$L$4:$AY$4</c:f>
              <c:numCache>
                <c:formatCode>0.0</c:formatCode>
                <c:ptCount val="40"/>
                <c:pt idx="0">
                  <c:v>9.9999999999999645E-2</c:v>
                </c:pt>
                <c:pt idx="1">
                  <c:v>9.9999999999999645E-2</c:v>
                </c:pt>
                <c:pt idx="2">
                  <c:v>0.10000000000000142</c:v>
                </c:pt>
                <c:pt idx="3">
                  <c:v>9.9999999999999645E-2</c:v>
                </c:pt>
                <c:pt idx="4">
                  <c:v>9.9999999999999645E-2</c:v>
                </c:pt>
                <c:pt idx="5">
                  <c:v>9.9999999999999645E-2</c:v>
                </c:pt>
                <c:pt idx="6">
                  <c:v>9.9999999999999645E-2</c:v>
                </c:pt>
                <c:pt idx="7">
                  <c:v>0.10000000000000142</c:v>
                </c:pt>
                <c:pt idx="8">
                  <c:v>9.9999999999999645E-2</c:v>
                </c:pt>
                <c:pt idx="9">
                  <c:v>9.9999999999999645E-2</c:v>
                </c:pt>
                <c:pt idx="10">
                  <c:v>9.9999999999999645E-2</c:v>
                </c:pt>
                <c:pt idx="11">
                  <c:v>9.9999999999999645E-2</c:v>
                </c:pt>
                <c:pt idx="12">
                  <c:v>0.10000000000000142</c:v>
                </c:pt>
                <c:pt idx="13">
                  <c:v>9.9999999999999645E-2</c:v>
                </c:pt>
                <c:pt idx="14">
                  <c:v>9.9999999999999645E-2</c:v>
                </c:pt>
                <c:pt idx="15">
                  <c:v>9.9999999999999645E-2</c:v>
                </c:pt>
                <c:pt idx="16">
                  <c:v>9.9999999999999645E-2</c:v>
                </c:pt>
                <c:pt idx="17">
                  <c:v>0.10000000000000142</c:v>
                </c:pt>
                <c:pt idx="18">
                  <c:v>9.9999999999999645E-2</c:v>
                </c:pt>
                <c:pt idx="19">
                  <c:v>9.9999999999999645E-2</c:v>
                </c:pt>
                <c:pt idx="20">
                  <c:v>9.9999999999999645E-2</c:v>
                </c:pt>
                <c:pt idx="21">
                  <c:v>9.9999999999999645E-2</c:v>
                </c:pt>
                <c:pt idx="22">
                  <c:v>0.10000000000000142</c:v>
                </c:pt>
                <c:pt idx="23">
                  <c:v>9.9999999999999645E-2</c:v>
                </c:pt>
                <c:pt idx="24">
                  <c:v>9.9999999999999645E-2</c:v>
                </c:pt>
                <c:pt idx="25">
                  <c:v>9.9999999999999645E-2</c:v>
                </c:pt>
                <c:pt idx="26">
                  <c:v>9.9999999999999645E-2</c:v>
                </c:pt>
                <c:pt idx="27">
                  <c:v>0.10000000000000142</c:v>
                </c:pt>
                <c:pt idx="28">
                  <c:v>9.9999999999999645E-2</c:v>
                </c:pt>
                <c:pt idx="29">
                  <c:v>9.9999999999999645E-2</c:v>
                </c:pt>
                <c:pt idx="30">
                  <c:v>0.10000000000000142</c:v>
                </c:pt>
                <c:pt idx="31">
                  <c:v>9.9999999999997868E-2</c:v>
                </c:pt>
                <c:pt idx="32">
                  <c:v>0.10000000000000142</c:v>
                </c:pt>
                <c:pt idx="33">
                  <c:v>9.9999999999999645E-2</c:v>
                </c:pt>
                <c:pt idx="34">
                  <c:v>9.9999999999999645E-2</c:v>
                </c:pt>
                <c:pt idx="35">
                  <c:v>0.10000000000000142</c:v>
                </c:pt>
                <c:pt idx="36">
                  <c:v>9.9999999999997868E-2</c:v>
                </c:pt>
                <c:pt idx="37">
                  <c:v>0.10000000000000142</c:v>
                </c:pt>
                <c:pt idx="38">
                  <c:v>9.9999999999999645E-2</c:v>
                </c:pt>
                <c:pt idx="39">
                  <c:v>9.9999999999999645E-2</c:v>
                </c:pt>
              </c:numCache>
            </c:numRef>
          </c:cat>
          <c:val>
            <c:numRef>
              <c:f>'Vergleich Disziplinen'!$M$2:$AY$2</c:f>
              <c:numCache>
                <c:formatCode>0.00</c:formatCode>
                <c:ptCount val="39"/>
                <c:pt idx="0">
                  <c:v>11.6</c:v>
                </c:pt>
                <c:pt idx="1">
                  <c:v>11.7</c:v>
                </c:pt>
                <c:pt idx="2">
                  <c:v>11.8</c:v>
                </c:pt>
                <c:pt idx="3">
                  <c:v>11.9</c:v>
                </c:pt>
                <c:pt idx="4">
                  <c:v>12</c:v>
                </c:pt>
                <c:pt idx="5">
                  <c:v>12.1</c:v>
                </c:pt>
                <c:pt idx="6">
                  <c:v>12.2</c:v>
                </c:pt>
                <c:pt idx="7">
                  <c:v>12.3</c:v>
                </c:pt>
                <c:pt idx="8">
                  <c:v>12.4</c:v>
                </c:pt>
                <c:pt idx="9">
                  <c:v>12.5</c:v>
                </c:pt>
                <c:pt idx="10">
                  <c:v>12.6</c:v>
                </c:pt>
                <c:pt idx="11">
                  <c:v>12.7</c:v>
                </c:pt>
                <c:pt idx="12">
                  <c:v>12.8</c:v>
                </c:pt>
                <c:pt idx="13">
                  <c:v>12.9</c:v>
                </c:pt>
                <c:pt idx="14">
                  <c:v>13</c:v>
                </c:pt>
                <c:pt idx="15">
                  <c:v>13.1</c:v>
                </c:pt>
                <c:pt idx="16">
                  <c:v>13.2</c:v>
                </c:pt>
                <c:pt idx="17">
                  <c:v>13.3</c:v>
                </c:pt>
                <c:pt idx="18">
                  <c:v>13.4</c:v>
                </c:pt>
                <c:pt idx="19">
                  <c:v>13.5</c:v>
                </c:pt>
                <c:pt idx="20">
                  <c:v>13.6</c:v>
                </c:pt>
                <c:pt idx="21">
                  <c:v>13.7</c:v>
                </c:pt>
                <c:pt idx="22">
                  <c:v>13.8</c:v>
                </c:pt>
                <c:pt idx="23">
                  <c:v>13.9</c:v>
                </c:pt>
                <c:pt idx="24">
                  <c:v>14</c:v>
                </c:pt>
                <c:pt idx="25">
                  <c:v>14.1</c:v>
                </c:pt>
                <c:pt idx="26">
                  <c:v>14.2</c:v>
                </c:pt>
                <c:pt idx="27">
                  <c:v>14.3</c:v>
                </c:pt>
                <c:pt idx="28">
                  <c:v>14.4</c:v>
                </c:pt>
                <c:pt idx="29">
                  <c:v>14.5</c:v>
                </c:pt>
                <c:pt idx="30">
                  <c:v>14.600000000000001</c:v>
                </c:pt>
                <c:pt idx="31">
                  <c:v>14.7</c:v>
                </c:pt>
                <c:pt idx="32">
                  <c:v>14.8</c:v>
                </c:pt>
                <c:pt idx="33">
                  <c:v>14.9</c:v>
                </c:pt>
                <c:pt idx="34">
                  <c:v>15</c:v>
                </c:pt>
                <c:pt idx="35">
                  <c:v>15.100000000000001</c:v>
                </c:pt>
                <c:pt idx="36">
                  <c:v>15.2</c:v>
                </c:pt>
                <c:pt idx="37">
                  <c:v>15.3</c:v>
                </c:pt>
                <c:pt idx="38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F-4A73-9441-0DD455557D7C}"/>
            </c:ext>
          </c:extLst>
        </c:ser>
        <c:ser>
          <c:idx val="1"/>
          <c:order val="1"/>
          <c:tx>
            <c:strRef>
              <c:f>'Vergleich Disziplinen'!$A$3</c:f>
              <c:strCache>
                <c:ptCount val="1"/>
                <c:pt idx="0">
                  <c:v>Mädchen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'Vergleich Disziplinen'!$L$4:$AY$4</c:f>
              <c:numCache>
                <c:formatCode>0.0</c:formatCode>
                <c:ptCount val="40"/>
                <c:pt idx="0">
                  <c:v>9.9999999999999645E-2</c:v>
                </c:pt>
                <c:pt idx="1">
                  <c:v>9.9999999999999645E-2</c:v>
                </c:pt>
                <c:pt idx="2">
                  <c:v>0.10000000000000142</c:v>
                </c:pt>
                <c:pt idx="3">
                  <c:v>9.9999999999999645E-2</c:v>
                </c:pt>
                <c:pt idx="4">
                  <c:v>9.9999999999999645E-2</c:v>
                </c:pt>
                <c:pt idx="5">
                  <c:v>9.9999999999999645E-2</c:v>
                </c:pt>
                <c:pt idx="6">
                  <c:v>9.9999999999999645E-2</c:v>
                </c:pt>
                <c:pt idx="7">
                  <c:v>0.10000000000000142</c:v>
                </c:pt>
                <c:pt idx="8">
                  <c:v>9.9999999999999645E-2</c:v>
                </c:pt>
                <c:pt idx="9">
                  <c:v>9.9999999999999645E-2</c:v>
                </c:pt>
                <c:pt idx="10">
                  <c:v>9.9999999999999645E-2</c:v>
                </c:pt>
                <c:pt idx="11">
                  <c:v>9.9999999999999645E-2</c:v>
                </c:pt>
                <c:pt idx="12">
                  <c:v>0.10000000000000142</c:v>
                </c:pt>
                <c:pt idx="13">
                  <c:v>9.9999999999999645E-2</c:v>
                </c:pt>
                <c:pt idx="14">
                  <c:v>9.9999999999999645E-2</c:v>
                </c:pt>
                <c:pt idx="15">
                  <c:v>9.9999999999999645E-2</c:v>
                </c:pt>
                <c:pt idx="16">
                  <c:v>9.9999999999999645E-2</c:v>
                </c:pt>
                <c:pt idx="17">
                  <c:v>0.10000000000000142</c:v>
                </c:pt>
                <c:pt idx="18">
                  <c:v>9.9999999999999645E-2</c:v>
                </c:pt>
                <c:pt idx="19">
                  <c:v>9.9999999999999645E-2</c:v>
                </c:pt>
                <c:pt idx="20">
                  <c:v>9.9999999999999645E-2</c:v>
                </c:pt>
                <c:pt idx="21">
                  <c:v>9.9999999999999645E-2</c:v>
                </c:pt>
                <c:pt idx="22">
                  <c:v>0.10000000000000142</c:v>
                </c:pt>
                <c:pt idx="23">
                  <c:v>9.9999999999999645E-2</c:v>
                </c:pt>
                <c:pt idx="24">
                  <c:v>9.9999999999999645E-2</c:v>
                </c:pt>
                <c:pt idx="25">
                  <c:v>9.9999999999999645E-2</c:v>
                </c:pt>
                <c:pt idx="26">
                  <c:v>9.9999999999999645E-2</c:v>
                </c:pt>
                <c:pt idx="27">
                  <c:v>0.10000000000000142</c:v>
                </c:pt>
                <c:pt idx="28">
                  <c:v>9.9999999999999645E-2</c:v>
                </c:pt>
                <c:pt idx="29">
                  <c:v>9.9999999999999645E-2</c:v>
                </c:pt>
                <c:pt idx="30">
                  <c:v>0.10000000000000142</c:v>
                </c:pt>
                <c:pt idx="31">
                  <c:v>9.9999999999997868E-2</c:v>
                </c:pt>
                <c:pt idx="32">
                  <c:v>0.10000000000000142</c:v>
                </c:pt>
                <c:pt idx="33">
                  <c:v>9.9999999999999645E-2</c:v>
                </c:pt>
                <c:pt idx="34">
                  <c:v>9.9999999999999645E-2</c:v>
                </c:pt>
                <c:pt idx="35">
                  <c:v>0.10000000000000142</c:v>
                </c:pt>
                <c:pt idx="36">
                  <c:v>9.9999999999997868E-2</c:v>
                </c:pt>
                <c:pt idx="37">
                  <c:v>0.10000000000000142</c:v>
                </c:pt>
                <c:pt idx="38">
                  <c:v>9.9999999999999645E-2</c:v>
                </c:pt>
                <c:pt idx="39">
                  <c:v>9.9999999999999645E-2</c:v>
                </c:pt>
              </c:numCache>
            </c:numRef>
          </c:cat>
          <c:val>
            <c:numRef>
              <c:f>'Vergleich Disziplinen'!$L$3:$AY$3</c:f>
              <c:numCache>
                <c:formatCode>0.00</c:formatCode>
                <c:ptCount val="40"/>
                <c:pt idx="0">
                  <c:v>12.1</c:v>
                </c:pt>
                <c:pt idx="1">
                  <c:v>12.2</c:v>
                </c:pt>
                <c:pt idx="2">
                  <c:v>12.3</c:v>
                </c:pt>
                <c:pt idx="3">
                  <c:v>12.4</c:v>
                </c:pt>
                <c:pt idx="4">
                  <c:v>12.5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13</c:v>
                </c:pt>
                <c:pt idx="10">
                  <c:v>13.1</c:v>
                </c:pt>
                <c:pt idx="11">
                  <c:v>13.2</c:v>
                </c:pt>
                <c:pt idx="12">
                  <c:v>13.3</c:v>
                </c:pt>
                <c:pt idx="13">
                  <c:v>13.4</c:v>
                </c:pt>
                <c:pt idx="14">
                  <c:v>13.5</c:v>
                </c:pt>
                <c:pt idx="15">
                  <c:v>13.6</c:v>
                </c:pt>
                <c:pt idx="16">
                  <c:v>13.7</c:v>
                </c:pt>
                <c:pt idx="17">
                  <c:v>13.8</c:v>
                </c:pt>
                <c:pt idx="18">
                  <c:v>13.9</c:v>
                </c:pt>
                <c:pt idx="19">
                  <c:v>14</c:v>
                </c:pt>
                <c:pt idx="20">
                  <c:v>14.1</c:v>
                </c:pt>
                <c:pt idx="21">
                  <c:v>14.2</c:v>
                </c:pt>
                <c:pt idx="22">
                  <c:v>14.3</c:v>
                </c:pt>
                <c:pt idx="23">
                  <c:v>14.4</c:v>
                </c:pt>
                <c:pt idx="24">
                  <c:v>14.5</c:v>
                </c:pt>
                <c:pt idx="25">
                  <c:v>14.6</c:v>
                </c:pt>
                <c:pt idx="26">
                  <c:v>14.7</c:v>
                </c:pt>
                <c:pt idx="27">
                  <c:v>14.8</c:v>
                </c:pt>
                <c:pt idx="28">
                  <c:v>14.9</c:v>
                </c:pt>
                <c:pt idx="29">
                  <c:v>15</c:v>
                </c:pt>
                <c:pt idx="30">
                  <c:v>15.1</c:v>
                </c:pt>
                <c:pt idx="31">
                  <c:v>15.2</c:v>
                </c:pt>
                <c:pt idx="32">
                  <c:v>15.3</c:v>
                </c:pt>
                <c:pt idx="33">
                  <c:v>15.399999999999999</c:v>
                </c:pt>
                <c:pt idx="34">
                  <c:v>15.5</c:v>
                </c:pt>
                <c:pt idx="35">
                  <c:v>15.6</c:v>
                </c:pt>
                <c:pt idx="36">
                  <c:v>15.7</c:v>
                </c:pt>
                <c:pt idx="37">
                  <c:v>15.8</c:v>
                </c:pt>
                <c:pt idx="38">
                  <c:v>15.9</c:v>
                </c:pt>
                <c:pt idx="39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F-4A73-9441-0DD455557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342655"/>
        <c:axId val="2128996767"/>
      </c:lineChart>
      <c:catAx>
        <c:axId val="14763426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Zeit-Intervall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8996767"/>
        <c:crosses val="max"/>
        <c:auto val="1"/>
        <c:lblAlgn val="ctr"/>
        <c:lblOffset val="100"/>
        <c:noMultiLvlLbl val="0"/>
      </c:catAx>
      <c:valAx>
        <c:axId val="2128996767"/>
        <c:scaling>
          <c:orientation val="maxMin"/>
          <c:max val="16.8"/>
          <c:min val="1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 (sek)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6342655"/>
        <c:crosses val="autoZero"/>
        <c:crossBetween val="between"/>
      </c:valAx>
      <c:spPr>
        <a:solidFill>
          <a:srgbClr val="FFFF00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36857407407408"/>
          <c:y val="0.28524611111111109"/>
          <c:w val="0.15164759259259258"/>
          <c:h val="0.119063333333333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Leichtrathletik Weitsprung</a:t>
            </a:r>
          </a:p>
          <a:p>
            <a:pPr algn="l">
              <a:defRPr/>
            </a:pPr>
            <a:r>
              <a:rPr lang="en-US" sz="1000"/>
              <a:t>Weite-Intervall / DLV-Punktetabelle</a:t>
            </a:r>
          </a:p>
        </c:rich>
      </c:tx>
      <c:layout>
        <c:manualLayout>
          <c:xMode val="edge"/>
          <c:yMode val="edge"/>
          <c:x val="6.1992592592592594E-3"/>
          <c:y val="3.527777777777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22474074074074"/>
          <c:y val="0.1308452777777778"/>
          <c:w val="0.83605148148148145"/>
          <c:h val="0.76895416666666672"/>
        </c:manualLayout>
      </c:layout>
      <c:lineChart>
        <c:grouping val="standard"/>
        <c:varyColors val="0"/>
        <c:ser>
          <c:idx val="0"/>
          <c:order val="0"/>
          <c:tx>
            <c:strRef>
              <c:f>'Vergleich Disziplinen'!$A$37</c:f>
              <c:strCache>
                <c:ptCount val="1"/>
                <c:pt idx="0">
                  <c:v>Jungen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'Vergleich Disziplinen'!$L$39:$AY$39</c:f>
              <c:numCache>
                <c:formatCode>0.00</c:formatCode>
                <c:ptCount val="40"/>
                <c:pt idx="0">
                  <c:v>4.0000000000000036E-2</c:v>
                </c:pt>
                <c:pt idx="1">
                  <c:v>3.9999999999999147E-2</c:v>
                </c:pt>
                <c:pt idx="2">
                  <c:v>4.0000000000000924E-2</c:v>
                </c:pt>
                <c:pt idx="3">
                  <c:v>3.9999999999999147E-2</c:v>
                </c:pt>
                <c:pt idx="4">
                  <c:v>4.0000000000000036E-2</c:v>
                </c:pt>
                <c:pt idx="5">
                  <c:v>4.0000000000000036E-2</c:v>
                </c:pt>
                <c:pt idx="6">
                  <c:v>4.0000000000000036E-2</c:v>
                </c:pt>
                <c:pt idx="7">
                  <c:v>4.0000000000000036E-2</c:v>
                </c:pt>
                <c:pt idx="8">
                  <c:v>4.0000000000000036E-2</c:v>
                </c:pt>
                <c:pt idx="9">
                  <c:v>4.0000000000000036E-2</c:v>
                </c:pt>
                <c:pt idx="10">
                  <c:v>4.0000000000000036E-2</c:v>
                </c:pt>
                <c:pt idx="11">
                  <c:v>4.0000000000000036E-2</c:v>
                </c:pt>
                <c:pt idx="12">
                  <c:v>4.0000000000000036E-2</c:v>
                </c:pt>
                <c:pt idx="13">
                  <c:v>4.0000000000000036E-2</c:v>
                </c:pt>
                <c:pt idx="14">
                  <c:v>4.0000000000000036E-2</c:v>
                </c:pt>
                <c:pt idx="15">
                  <c:v>4.0000000000000036E-2</c:v>
                </c:pt>
                <c:pt idx="16">
                  <c:v>4.0000000000000036E-2</c:v>
                </c:pt>
                <c:pt idx="17">
                  <c:v>4.0000000000000036E-2</c:v>
                </c:pt>
                <c:pt idx="18">
                  <c:v>4.0000000000000036E-2</c:v>
                </c:pt>
                <c:pt idx="19">
                  <c:v>4.0000000000000036E-2</c:v>
                </c:pt>
                <c:pt idx="20">
                  <c:v>4.0000000000000036E-2</c:v>
                </c:pt>
                <c:pt idx="21">
                  <c:v>4.0000000000000036E-2</c:v>
                </c:pt>
                <c:pt idx="22">
                  <c:v>4.0000000000000036E-2</c:v>
                </c:pt>
                <c:pt idx="23">
                  <c:v>4.0000000000000036E-2</c:v>
                </c:pt>
                <c:pt idx="24">
                  <c:v>4.0000000000000036E-2</c:v>
                </c:pt>
                <c:pt idx="25">
                  <c:v>4.0000000000000036E-2</c:v>
                </c:pt>
                <c:pt idx="26">
                  <c:v>3.9999999999999147E-2</c:v>
                </c:pt>
                <c:pt idx="27">
                  <c:v>4.0000000000000924E-2</c:v>
                </c:pt>
                <c:pt idx="28">
                  <c:v>3.9999999999999147E-2</c:v>
                </c:pt>
                <c:pt idx="29">
                  <c:v>4.0000000000000924E-2</c:v>
                </c:pt>
                <c:pt idx="30">
                  <c:v>3.9999999999999147E-2</c:v>
                </c:pt>
                <c:pt idx="31">
                  <c:v>4.0000000000000036E-2</c:v>
                </c:pt>
                <c:pt idx="32">
                  <c:v>4.0000000000000036E-2</c:v>
                </c:pt>
                <c:pt idx="33">
                  <c:v>4.0000000000000036E-2</c:v>
                </c:pt>
                <c:pt idx="34">
                  <c:v>4.0000000000000036E-2</c:v>
                </c:pt>
                <c:pt idx="35">
                  <c:v>4.0000000000000036E-2</c:v>
                </c:pt>
                <c:pt idx="36">
                  <c:v>4.0000000000000036E-2</c:v>
                </c:pt>
                <c:pt idx="37">
                  <c:v>4.0000000000000036E-2</c:v>
                </c:pt>
                <c:pt idx="38">
                  <c:v>4.0000000000000036E-2</c:v>
                </c:pt>
                <c:pt idx="39">
                  <c:v>4.0000000000000036E-2</c:v>
                </c:pt>
              </c:numCache>
            </c:numRef>
          </c:cat>
          <c:val>
            <c:numRef>
              <c:f>'Vergleich Disziplinen'!$L$37:$AY$37</c:f>
              <c:numCache>
                <c:formatCode>0.00</c:formatCode>
                <c:ptCount val="40"/>
                <c:pt idx="0">
                  <c:v>7.21</c:v>
                </c:pt>
                <c:pt idx="1">
                  <c:v>7.17</c:v>
                </c:pt>
                <c:pt idx="2">
                  <c:v>7.1300000000000008</c:v>
                </c:pt>
                <c:pt idx="3">
                  <c:v>7.09</c:v>
                </c:pt>
                <c:pt idx="4">
                  <c:v>7.0500000000000007</c:v>
                </c:pt>
                <c:pt idx="5">
                  <c:v>7.0100000000000007</c:v>
                </c:pt>
                <c:pt idx="6">
                  <c:v>6.9700000000000006</c:v>
                </c:pt>
                <c:pt idx="7">
                  <c:v>6.9300000000000006</c:v>
                </c:pt>
                <c:pt idx="8">
                  <c:v>6.8900000000000006</c:v>
                </c:pt>
                <c:pt idx="9">
                  <c:v>6.8500000000000005</c:v>
                </c:pt>
                <c:pt idx="10">
                  <c:v>6.8100000000000005</c:v>
                </c:pt>
                <c:pt idx="11">
                  <c:v>6.7700000000000005</c:v>
                </c:pt>
                <c:pt idx="12">
                  <c:v>6.73</c:v>
                </c:pt>
                <c:pt idx="13">
                  <c:v>6.69</c:v>
                </c:pt>
                <c:pt idx="14">
                  <c:v>6.65</c:v>
                </c:pt>
                <c:pt idx="15">
                  <c:v>6.61</c:v>
                </c:pt>
                <c:pt idx="16">
                  <c:v>6.57</c:v>
                </c:pt>
                <c:pt idx="17">
                  <c:v>6.53</c:v>
                </c:pt>
                <c:pt idx="18">
                  <c:v>6.49</c:v>
                </c:pt>
                <c:pt idx="19">
                  <c:v>6.45</c:v>
                </c:pt>
                <c:pt idx="20">
                  <c:v>6.41</c:v>
                </c:pt>
                <c:pt idx="21">
                  <c:v>6.37</c:v>
                </c:pt>
                <c:pt idx="22">
                  <c:v>6.33</c:v>
                </c:pt>
                <c:pt idx="23">
                  <c:v>6.29</c:v>
                </c:pt>
                <c:pt idx="24">
                  <c:v>6.25</c:v>
                </c:pt>
                <c:pt idx="25">
                  <c:v>6.21</c:v>
                </c:pt>
                <c:pt idx="26">
                  <c:v>6.17</c:v>
                </c:pt>
                <c:pt idx="27">
                  <c:v>6.1300000000000008</c:v>
                </c:pt>
                <c:pt idx="28">
                  <c:v>6.09</c:v>
                </c:pt>
                <c:pt idx="29">
                  <c:v>6.0500000000000007</c:v>
                </c:pt>
                <c:pt idx="30">
                  <c:v>6.01</c:v>
                </c:pt>
                <c:pt idx="31">
                  <c:v>5.9700000000000006</c:v>
                </c:pt>
                <c:pt idx="32">
                  <c:v>5.9300000000000006</c:v>
                </c:pt>
                <c:pt idx="33">
                  <c:v>5.8900000000000006</c:v>
                </c:pt>
                <c:pt idx="34">
                  <c:v>5.8500000000000005</c:v>
                </c:pt>
                <c:pt idx="35">
                  <c:v>5.8100000000000005</c:v>
                </c:pt>
                <c:pt idx="36">
                  <c:v>5.7700000000000005</c:v>
                </c:pt>
                <c:pt idx="37">
                  <c:v>5.73</c:v>
                </c:pt>
                <c:pt idx="38">
                  <c:v>5.69</c:v>
                </c:pt>
                <c:pt idx="39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F-49C6-8EAA-02DAE6288AA0}"/>
            </c:ext>
          </c:extLst>
        </c:ser>
        <c:ser>
          <c:idx val="1"/>
          <c:order val="1"/>
          <c:tx>
            <c:strRef>
              <c:f>'Vergleich Disziplinen'!$A$38</c:f>
              <c:strCache>
                <c:ptCount val="1"/>
                <c:pt idx="0">
                  <c:v>Mädchen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'Vergleich Disziplinen'!$L$39:$AY$39</c:f>
              <c:numCache>
                <c:formatCode>0.00</c:formatCode>
                <c:ptCount val="40"/>
                <c:pt idx="0">
                  <c:v>4.0000000000000036E-2</c:v>
                </c:pt>
                <c:pt idx="1">
                  <c:v>3.9999999999999147E-2</c:v>
                </c:pt>
                <c:pt idx="2">
                  <c:v>4.0000000000000924E-2</c:v>
                </c:pt>
                <c:pt idx="3">
                  <c:v>3.9999999999999147E-2</c:v>
                </c:pt>
                <c:pt idx="4">
                  <c:v>4.0000000000000036E-2</c:v>
                </c:pt>
                <c:pt idx="5">
                  <c:v>4.0000000000000036E-2</c:v>
                </c:pt>
                <c:pt idx="6">
                  <c:v>4.0000000000000036E-2</c:v>
                </c:pt>
                <c:pt idx="7">
                  <c:v>4.0000000000000036E-2</c:v>
                </c:pt>
                <c:pt idx="8">
                  <c:v>4.0000000000000036E-2</c:v>
                </c:pt>
                <c:pt idx="9">
                  <c:v>4.0000000000000036E-2</c:v>
                </c:pt>
                <c:pt idx="10">
                  <c:v>4.0000000000000036E-2</c:v>
                </c:pt>
                <c:pt idx="11">
                  <c:v>4.0000000000000036E-2</c:v>
                </c:pt>
                <c:pt idx="12">
                  <c:v>4.0000000000000036E-2</c:v>
                </c:pt>
                <c:pt idx="13">
                  <c:v>4.0000000000000036E-2</c:v>
                </c:pt>
                <c:pt idx="14">
                  <c:v>4.0000000000000036E-2</c:v>
                </c:pt>
                <c:pt idx="15">
                  <c:v>4.0000000000000036E-2</c:v>
                </c:pt>
                <c:pt idx="16">
                  <c:v>4.0000000000000036E-2</c:v>
                </c:pt>
                <c:pt idx="17">
                  <c:v>4.0000000000000036E-2</c:v>
                </c:pt>
                <c:pt idx="18">
                  <c:v>4.0000000000000036E-2</c:v>
                </c:pt>
                <c:pt idx="19">
                  <c:v>4.0000000000000036E-2</c:v>
                </c:pt>
                <c:pt idx="20">
                  <c:v>4.0000000000000036E-2</c:v>
                </c:pt>
                <c:pt idx="21">
                  <c:v>4.0000000000000036E-2</c:v>
                </c:pt>
                <c:pt idx="22">
                  <c:v>4.0000000000000036E-2</c:v>
                </c:pt>
                <c:pt idx="23">
                  <c:v>4.0000000000000036E-2</c:v>
                </c:pt>
                <c:pt idx="24">
                  <c:v>4.0000000000000036E-2</c:v>
                </c:pt>
                <c:pt idx="25">
                  <c:v>4.0000000000000036E-2</c:v>
                </c:pt>
                <c:pt idx="26">
                  <c:v>3.9999999999999147E-2</c:v>
                </c:pt>
                <c:pt idx="27">
                  <c:v>4.0000000000000924E-2</c:v>
                </c:pt>
                <c:pt idx="28">
                  <c:v>3.9999999999999147E-2</c:v>
                </c:pt>
                <c:pt idx="29">
                  <c:v>4.0000000000000924E-2</c:v>
                </c:pt>
                <c:pt idx="30">
                  <c:v>3.9999999999999147E-2</c:v>
                </c:pt>
                <c:pt idx="31">
                  <c:v>4.0000000000000036E-2</c:v>
                </c:pt>
                <c:pt idx="32">
                  <c:v>4.0000000000000036E-2</c:v>
                </c:pt>
                <c:pt idx="33">
                  <c:v>4.0000000000000036E-2</c:v>
                </c:pt>
                <c:pt idx="34">
                  <c:v>4.0000000000000036E-2</c:v>
                </c:pt>
                <c:pt idx="35">
                  <c:v>4.0000000000000036E-2</c:v>
                </c:pt>
                <c:pt idx="36">
                  <c:v>4.0000000000000036E-2</c:v>
                </c:pt>
                <c:pt idx="37">
                  <c:v>4.0000000000000036E-2</c:v>
                </c:pt>
                <c:pt idx="38">
                  <c:v>4.0000000000000036E-2</c:v>
                </c:pt>
                <c:pt idx="39">
                  <c:v>4.0000000000000036E-2</c:v>
                </c:pt>
              </c:numCache>
            </c:numRef>
          </c:cat>
          <c:val>
            <c:numRef>
              <c:f>'Vergleich Disziplinen'!$L$38:$AY$38</c:f>
              <c:numCache>
                <c:formatCode>0.00</c:formatCode>
                <c:ptCount val="40"/>
                <c:pt idx="0">
                  <c:v>6.4499999999999993</c:v>
                </c:pt>
                <c:pt idx="1">
                  <c:v>6.4099999999999993</c:v>
                </c:pt>
                <c:pt idx="2">
                  <c:v>6.3699999999999992</c:v>
                </c:pt>
                <c:pt idx="3">
                  <c:v>6.33</c:v>
                </c:pt>
                <c:pt idx="4">
                  <c:v>6.2899999999999991</c:v>
                </c:pt>
                <c:pt idx="5">
                  <c:v>6.25</c:v>
                </c:pt>
                <c:pt idx="6">
                  <c:v>6.21</c:v>
                </c:pt>
                <c:pt idx="7">
                  <c:v>6.17</c:v>
                </c:pt>
                <c:pt idx="8">
                  <c:v>6.13</c:v>
                </c:pt>
                <c:pt idx="9">
                  <c:v>6.09</c:v>
                </c:pt>
                <c:pt idx="10">
                  <c:v>6.05</c:v>
                </c:pt>
                <c:pt idx="11">
                  <c:v>6.01</c:v>
                </c:pt>
                <c:pt idx="12">
                  <c:v>5.97</c:v>
                </c:pt>
                <c:pt idx="13">
                  <c:v>5.93</c:v>
                </c:pt>
                <c:pt idx="14">
                  <c:v>5.89</c:v>
                </c:pt>
                <c:pt idx="15">
                  <c:v>5.85</c:v>
                </c:pt>
                <c:pt idx="16">
                  <c:v>5.81</c:v>
                </c:pt>
                <c:pt idx="17">
                  <c:v>5.77</c:v>
                </c:pt>
                <c:pt idx="18">
                  <c:v>5.7299999999999995</c:v>
                </c:pt>
                <c:pt idx="19">
                  <c:v>5.6899999999999995</c:v>
                </c:pt>
                <c:pt idx="20">
                  <c:v>5.6499999999999995</c:v>
                </c:pt>
                <c:pt idx="21">
                  <c:v>5.6099999999999994</c:v>
                </c:pt>
                <c:pt idx="22">
                  <c:v>5.5699999999999994</c:v>
                </c:pt>
                <c:pt idx="23">
                  <c:v>5.5299999999999994</c:v>
                </c:pt>
                <c:pt idx="24">
                  <c:v>5.4899999999999993</c:v>
                </c:pt>
                <c:pt idx="25">
                  <c:v>5.4499999999999993</c:v>
                </c:pt>
                <c:pt idx="26">
                  <c:v>5.41</c:v>
                </c:pt>
                <c:pt idx="27">
                  <c:v>5.3699999999999992</c:v>
                </c:pt>
                <c:pt idx="28">
                  <c:v>5.33</c:v>
                </c:pt>
                <c:pt idx="29">
                  <c:v>5.2899999999999991</c:v>
                </c:pt>
                <c:pt idx="30">
                  <c:v>5.25</c:v>
                </c:pt>
                <c:pt idx="31">
                  <c:v>5.2099999999999991</c:v>
                </c:pt>
                <c:pt idx="32">
                  <c:v>5.17</c:v>
                </c:pt>
                <c:pt idx="33">
                  <c:v>5.13</c:v>
                </c:pt>
                <c:pt idx="34">
                  <c:v>5.09</c:v>
                </c:pt>
                <c:pt idx="35">
                  <c:v>5.05</c:v>
                </c:pt>
                <c:pt idx="36">
                  <c:v>5.01</c:v>
                </c:pt>
                <c:pt idx="37">
                  <c:v>4.97</c:v>
                </c:pt>
                <c:pt idx="38">
                  <c:v>4.93</c:v>
                </c:pt>
                <c:pt idx="39">
                  <c:v>4.8899999999999997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F-49C6-8EAA-02DAE6288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392943"/>
        <c:axId val="1644089007"/>
      </c:lineChart>
      <c:catAx>
        <c:axId val="2129392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m, cm-Intervall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44089007"/>
        <c:crosses val="autoZero"/>
        <c:auto val="1"/>
        <c:lblAlgn val="ctr"/>
        <c:lblOffset val="100"/>
        <c:noMultiLvlLbl val="0"/>
      </c:catAx>
      <c:valAx>
        <c:axId val="1644089007"/>
        <c:scaling>
          <c:orientation val="minMax"/>
          <c:max val="7.6099999999999994"/>
          <c:min val="4.5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Sprungweite (m,cm)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9392943"/>
        <c:crosses val="autoZero"/>
        <c:crossBetween val="between"/>
      </c:valAx>
      <c:spPr>
        <a:solidFill>
          <a:srgbClr val="FFFF00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01857407407408"/>
          <c:y val="0.32421027777777778"/>
          <c:w val="0.15164759259259258"/>
          <c:h val="0.119063333333333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Leichtathletik Kugelstoß</a:t>
            </a:r>
          </a:p>
          <a:p>
            <a:pPr algn="l">
              <a:defRPr/>
            </a:pPr>
            <a:r>
              <a:rPr lang="en-US" sz="1000"/>
              <a:t>Weite-Intervall / DLV-Punktetabelle</a:t>
            </a:r>
          </a:p>
        </c:rich>
      </c:tx>
      <c:layout>
        <c:manualLayout>
          <c:xMode val="edge"/>
          <c:yMode val="edge"/>
          <c:x val="3.1770370370370351E-3"/>
          <c:y val="3.527777777777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01377777777778"/>
          <c:y val="0.13862416666666666"/>
          <c:w val="0.82639981481481484"/>
          <c:h val="0.72683249999999999"/>
        </c:manualLayout>
      </c:layout>
      <c:lineChart>
        <c:grouping val="standard"/>
        <c:varyColors val="0"/>
        <c:ser>
          <c:idx val="0"/>
          <c:order val="0"/>
          <c:tx>
            <c:strRef>
              <c:f>'Vergleich Disziplinen'!$A$107</c:f>
              <c:strCache>
                <c:ptCount val="1"/>
                <c:pt idx="0">
                  <c:v>Jungen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'Vergleich Disziplinen'!$L$109:$AY$109</c:f>
              <c:numCache>
                <c:formatCode>0.00</c:formatCode>
                <c:ptCount val="40"/>
                <c:pt idx="0">
                  <c:v>0.10000000000000142</c:v>
                </c:pt>
                <c:pt idx="1">
                  <c:v>9.9999999999997868E-2</c:v>
                </c:pt>
                <c:pt idx="2">
                  <c:v>0.10000000000000142</c:v>
                </c:pt>
                <c:pt idx="3">
                  <c:v>9.9999999999999645E-2</c:v>
                </c:pt>
                <c:pt idx="4">
                  <c:v>9.9999999999999645E-2</c:v>
                </c:pt>
                <c:pt idx="5">
                  <c:v>9.9999999999999645E-2</c:v>
                </c:pt>
                <c:pt idx="6">
                  <c:v>9.9999999999999645E-2</c:v>
                </c:pt>
                <c:pt idx="7">
                  <c:v>0.10000000000000142</c:v>
                </c:pt>
                <c:pt idx="8">
                  <c:v>9.9999999999999645E-2</c:v>
                </c:pt>
                <c:pt idx="9">
                  <c:v>9.9999999999999645E-2</c:v>
                </c:pt>
                <c:pt idx="10">
                  <c:v>9.9999999999999645E-2</c:v>
                </c:pt>
                <c:pt idx="11">
                  <c:v>9.9999999999999645E-2</c:v>
                </c:pt>
                <c:pt idx="12">
                  <c:v>0.10000000000000142</c:v>
                </c:pt>
                <c:pt idx="13">
                  <c:v>9.9999999999999645E-2</c:v>
                </c:pt>
                <c:pt idx="14">
                  <c:v>9.9999999999999645E-2</c:v>
                </c:pt>
                <c:pt idx="15">
                  <c:v>9.9999999999999645E-2</c:v>
                </c:pt>
                <c:pt idx="16">
                  <c:v>9.9999999999999645E-2</c:v>
                </c:pt>
                <c:pt idx="17">
                  <c:v>0.10000000000000142</c:v>
                </c:pt>
                <c:pt idx="18">
                  <c:v>9.9999999999999645E-2</c:v>
                </c:pt>
                <c:pt idx="19">
                  <c:v>9.9999999999999645E-2</c:v>
                </c:pt>
                <c:pt idx="20">
                  <c:v>9.9999999999999645E-2</c:v>
                </c:pt>
                <c:pt idx="21">
                  <c:v>9.9999999999999645E-2</c:v>
                </c:pt>
                <c:pt idx="22">
                  <c:v>0.10000000000000142</c:v>
                </c:pt>
                <c:pt idx="23">
                  <c:v>9.9999999999999645E-2</c:v>
                </c:pt>
                <c:pt idx="24">
                  <c:v>9.9999999999999645E-2</c:v>
                </c:pt>
                <c:pt idx="25">
                  <c:v>9.9999999999999645E-2</c:v>
                </c:pt>
                <c:pt idx="26">
                  <c:v>9.9999999999999645E-2</c:v>
                </c:pt>
                <c:pt idx="27">
                  <c:v>0.10000000000000142</c:v>
                </c:pt>
                <c:pt idx="28">
                  <c:v>9.9999999999999645E-2</c:v>
                </c:pt>
                <c:pt idx="29">
                  <c:v>9.9999999999999645E-2</c:v>
                </c:pt>
                <c:pt idx="30">
                  <c:v>0.10000000000000142</c:v>
                </c:pt>
                <c:pt idx="31">
                  <c:v>9.9999999999997868E-2</c:v>
                </c:pt>
                <c:pt idx="32">
                  <c:v>0.10000000000000142</c:v>
                </c:pt>
                <c:pt idx="33">
                  <c:v>9.9999999999999645E-2</c:v>
                </c:pt>
                <c:pt idx="34">
                  <c:v>9.9999999999999645E-2</c:v>
                </c:pt>
                <c:pt idx="35">
                  <c:v>0.10000000000000142</c:v>
                </c:pt>
                <c:pt idx="36">
                  <c:v>9.9999999999997868E-2</c:v>
                </c:pt>
                <c:pt idx="37">
                  <c:v>0.10000000000000142</c:v>
                </c:pt>
                <c:pt idx="38">
                  <c:v>9.9999999999999645E-2</c:v>
                </c:pt>
                <c:pt idx="39">
                  <c:v>9.9999999999999645E-2</c:v>
                </c:pt>
              </c:numCache>
            </c:numRef>
          </c:cat>
          <c:val>
            <c:numRef>
              <c:f>'Vergleich Disziplinen'!$L$107:$AY$107</c:f>
              <c:numCache>
                <c:formatCode>0.00</c:formatCode>
                <c:ptCount val="40"/>
                <c:pt idx="0">
                  <c:v>16.2</c:v>
                </c:pt>
                <c:pt idx="1">
                  <c:v>16.099999999999998</c:v>
                </c:pt>
                <c:pt idx="2">
                  <c:v>16</c:v>
                </c:pt>
                <c:pt idx="3">
                  <c:v>15.899999999999999</c:v>
                </c:pt>
                <c:pt idx="4">
                  <c:v>15.799999999999999</c:v>
                </c:pt>
                <c:pt idx="5">
                  <c:v>15.7</c:v>
                </c:pt>
                <c:pt idx="6">
                  <c:v>15.6</c:v>
                </c:pt>
                <c:pt idx="7">
                  <c:v>15.5</c:v>
                </c:pt>
                <c:pt idx="8">
                  <c:v>15.399999999999999</c:v>
                </c:pt>
                <c:pt idx="9">
                  <c:v>15.299999999999999</c:v>
                </c:pt>
                <c:pt idx="10">
                  <c:v>15.2</c:v>
                </c:pt>
                <c:pt idx="11">
                  <c:v>15.1</c:v>
                </c:pt>
                <c:pt idx="12">
                  <c:v>15</c:v>
                </c:pt>
                <c:pt idx="13">
                  <c:v>14.899999999999999</c:v>
                </c:pt>
                <c:pt idx="14">
                  <c:v>14.799999999999999</c:v>
                </c:pt>
                <c:pt idx="15">
                  <c:v>14.7</c:v>
                </c:pt>
                <c:pt idx="16">
                  <c:v>14.6</c:v>
                </c:pt>
                <c:pt idx="17">
                  <c:v>14.5</c:v>
                </c:pt>
                <c:pt idx="18">
                  <c:v>14.399999999999999</c:v>
                </c:pt>
                <c:pt idx="19">
                  <c:v>14.299999999999999</c:v>
                </c:pt>
                <c:pt idx="20">
                  <c:v>14.2</c:v>
                </c:pt>
                <c:pt idx="21">
                  <c:v>14.1</c:v>
                </c:pt>
                <c:pt idx="22">
                  <c:v>14</c:v>
                </c:pt>
                <c:pt idx="23">
                  <c:v>13.899999999999999</c:v>
                </c:pt>
                <c:pt idx="24">
                  <c:v>13.799999999999999</c:v>
                </c:pt>
                <c:pt idx="25">
                  <c:v>13.7</c:v>
                </c:pt>
                <c:pt idx="26">
                  <c:v>13.6</c:v>
                </c:pt>
                <c:pt idx="27">
                  <c:v>13.5</c:v>
                </c:pt>
                <c:pt idx="28">
                  <c:v>13.399999999999999</c:v>
                </c:pt>
                <c:pt idx="29">
                  <c:v>13.299999999999999</c:v>
                </c:pt>
                <c:pt idx="30">
                  <c:v>13.2</c:v>
                </c:pt>
                <c:pt idx="31">
                  <c:v>13.099999999999998</c:v>
                </c:pt>
                <c:pt idx="32">
                  <c:v>13</c:v>
                </c:pt>
                <c:pt idx="33">
                  <c:v>12.899999999999999</c:v>
                </c:pt>
                <c:pt idx="34">
                  <c:v>12.799999999999999</c:v>
                </c:pt>
                <c:pt idx="35">
                  <c:v>12.7</c:v>
                </c:pt>
                <c:pt idx="36">
                  <c:v>12.599999999999998</c:v>
                </c:pt>
                <c:pt idx="37">
                  <c:v>12.5</c:v>
                </c:pt>
                <c:pt idx="38">
                  <c:v>12.399999999999999</c:v>
                </c:pt>
                <c:pt idx="39">
                  <c:v>12.299999999999999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3-4E29-A2E8-7732C5111741}"/>
            </c:ext>
          </c:extLst>
        </c:ser>
        <c:ser>
          <c:idx val="1"/>
          <c:order val="1"/>
          <c:tx>
            <c:strRef>
              <c:f>'Vergleich Disziplinen'!$A$108</c:f>
              <c:strCache>
                <c:ptCount val="1"/>
                <c:pt idx="0">
                  <c:v>Mädchen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'Vergleich Disziplinen'!$L$109:$AY$109</c:f>
              <c:numCache>
                <c:formatCode>0.00</c:formatCode>
                <c:ptCount val="40"/>
                <c:pt idx="0">
                  <c:v>0.10000000000000142</c:v>
                </c:pt>
                <c:pt idx="1">
                  <c:v>9.9999999999997868E-2</c:v>
                </c:pt>
                <c:pt idx="2">
                  <c:v>0.10000000000000142</c:v>
                </c:pt>
                <c:pt idx="3">
                  <c:v>9.9999999999999645E-2</c:v>
                </c:pt>
                <c:pt idx="4">
                  <c:v>9.9999999999999645E-2</c:v>
                </c:pt>
                <c:pt idx="5">
                  <c:v>9.9999999999999645E-2</c:v>
                </c:pt>
                <c:pt idx="6">
                  <c:v>9.9999999999999645E-2</c:v>
                </c:pt>
                <c:pt idx="7">
                  <c:v>0.10000000000000142</c:v>
                </c:pt>
                <c:pt idx="8">
                  <c:v>9.9999999999999645E-2</c:v>
                </c:pt>
                <c:pt idx="9">
                  <c:v>9.9999999999999645E-2</c:v>
                </c:pt>
                <c:pt idx="10">
                  <c:v>9.9999999999999645E-2</c:v>
                </c:pt>
                <c:pt idx="11">
                  <c:v>9.9999999999999645E-2</c:v>
                </c:pt>
                <c:pt idx="12">
                  <c:v>0.10000000000000142</c:v>
                </c:pt>
                <c:pt idx="13">
                  <c:v>9.9999999999999645E-2</c:v>
                </c:pt>
                <c:pt idx="14">
                  <c:v>9.9999999999999645E-2</c:v>
                </c:pt>
                <c:pt idx="15">
                  <c:v>9.9999999999999645E-2</c:v>
                </c:pt>
                <c:pt idx="16">
                  <c:v>9.9999999999999645E-2</c:v>
                </c:pt>
                <c:pt idx="17">
                  <c:v>0.10000000000000142</c:v>
                </c:pt>
                <c:pt idx="18">
                  <c:v>9.9999999999999645E-2</c:v>
                </c:pt>
                <c:pt idx="19">
                  <c:v>9.9999999999999645E-2</c:v>
                </c:pt>
                <c:pt idx="20">
                  <c:v>9.9999999999999645E-2</c:v>
                </c:pt>
                <c:pt idx="21">
                  <c:v>9.9999999999999645E-2</c:v>
                </c:pt>
                <c:pt idx="22">
                  <c:v>0.10000000000000142</c:v>
                </c:pt>
                <c:pt idx="23">
                  <c:v>9.9999999999999645E-2</c:v>
                </c:pt>
                <c:pt idx="24">
                  <c:v>9.9999999999999645E-2</c:v>
                </c:pt>
                <c:pt idx="25">
                  <c:v>9.9999999999999645E-2</c:v>
                </c:pt>
                <c:pt idx="26">
                  <c:v>9.9999999999999645E-2</c:v>
                </c:pt>
                <c:pt idx="27">
                  <c:v>0.10000000000000142</c:v>
                </c:pt>
                <c:pt idx="28">
                  <c:v>9.9999999999999645E-2</c:v>
                </c:pt>
                <c:pt idx="29">
                  <c:v>9.9999999999999645E-2</c:v>
                </c:pt>
                <c:pt idx="30">
                  <c:v>0.10000000000000142</c:v>
                </c:pt>
                <c:pt idx="31">
                  <c:v>9.9999999999997868E-2</c:v>
                </c:pt>
                <c:pt idx="32">
                  <c:v>0.10000000000000142</c:v>
                </c:pt>
                <c:pt idx="33">
                  <c:v>9.9999999999999645E-2</c:v>
                </c:pt>
                <c:pt idx="34">
                  <c:v>9.9999999999999645E-2</c:v>
                </c:pt>
                <c:pt idx="35">
                  <c:v>0.10000000000000142</c:v>
                </c:pt>
                <c:pt idx="36">
                  <c:v>9.9999999999997868E-2</c:v>
                </c:pt>
                <c:pt idx="37">
                  <c:v>0.10000000000000142</c:v>
                </c:pt>
                <c:pt idx="38">
                  <c:v>9.9999999999999645E-2</c:v>
                </c:pt>
                <c:pt idx="39">
                  <c:v>9.9999999999999645E-2</c:v>
                </c:pt>
              </c:numCache>
            </c:numRef>
          </c:cat>
          <c:val>
            <c:numRef>
              <c:f>'Vergleich Disziplinen'!$L$108:$AY$108</c:f>
              <c:numCache>
                <c:formatCode>0.00</c:formatCode>
                <c:ptCount val="40"/>
                <c:pt idx="0">
                  <c:v>16.7</c:v>
                </c:pt>
                <c:pt idx="1">
                  <c:v>16.599999999999998</c:v>
                </c:pt>
                <c:pt idx="2">
                  <c:v>16.5</c:v>
                </c:pt>
                <c:pt idx="3">
                  <c:v>16.399999999999999</c:v>
                </c:pt>
                <c:pt idx="4">
                  <c:v>16.3</c:v>
                </c:pt>
                <c:pt idx="5">
                  <c:v>16.2</c:v>
                </c:pt>
                <c:pt idx="6">
                  <c:v>16.099999999999998</c:v>
                </c:pt>
                <c:pt idx="7">
                  <c:v>16</c:v>
                </c:pt>
                <c:pt idx="8">
                  <c:v>15.899999999999999</c:v>
                </c:pt>
                <c:pt idx="9">
                  <c:v>15.799999999999999</c:v>
                </c:pt>
                <c:pt idx="10">
                  <c:v>15.7</c:v>
                </c:pt>
                <c:pt idx="11">
                  <c:v>15.6</c:v>
                </c:pt>
                <c:pt idx="12">
                  <c:v>15.5</c:v>
                </c:pt>
                <c:pt idx="13">
                  <c:v>15.399999999999999</c:v>
                </c:pt>
                <c:pt idx="14">
                  <c:v>15.299999999999999</c:v>
                </c:pt>
                <c:pt idx="15">
                  <c:v>15.2</c:v>
                </c:pt>
                <c:pt idx="16">
                  <c:v>15.1</c:v>
                </c:pt>
                <c:pt idx="17">
                  <c:v>15</c:v>
                </c:pt>
                <c:pt idx="18">
                  <c:v>14.899999999999999</c:v>
                </c:pt>
                <c:pt idx="19">
                  <c:v>14.799999999999999</c:v>
                </c:pt>
                <c:pt idx="20">
                  <c:v>14.7</c:v>
                </c:pt>
                <c:pt idx="21">
                  <c:v>14.6</c:v>
                </c:pt>
                <c:pt idx="22">
                  <c:v>14.5</c:v>
                </c:pt>
                <c:pt idx="23">
                  <c:v>14.399999999999999</c:v>
                </c:pt>
                <c:pt idx="24">
                  <c:v>14.299999999999999</c:v>
                </c:pt>
                <c:pt idx="25">
                  <c:v>14.2</c:v>
                </c:pt>
                <c:pt idx="26">
                  <c:v>14.1</c:v>
                </c:pt>
                <c:pt idx="27">
                  <c:v>14</c:v>
                </c:pt>
                <c:pt idx="28">
                  <c:v>13.899999999999999</c:v>
                </c:pt>
                <c:pt idx="29">
                  <c:v>13.799999999999999</c:v>
                </c:pt>
                <c:pt idx="30">
                  <c:v>13.7</c:v>
                </c:pt>
                <c:pt idx="31">
                  <c:v>13.599999999999998</c:v>
                </c:pt>
                <c:pt idx="32">
                  <c:v>13.5</c:v>
                </c:pt>
                <c:pt idx="33">
                  <c:v>13.399999999999999</c:v>
                </c:pt>
                <c:pt idx="34">
                  <c:v>13.299999999999999</c:v>
                </c:pt>
                <c:pt idx="35">
                  <c:v>13.2</c:v>
                </c:pt>
                <c:pt idx="36">
                  <c:v>13.099999999999998</c:v>
                </c:pt>
                <c:pt idx="37">
                  <c:v>13</c:v>
                </c:pt>
                <c:pt idx="38">
                  <c:v>12.899999999999999</c:v>
                </c:pt>
                <c:pt idx="39">
                  <c:v>12.799999999999999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3-4E29-A2E8-7732C5111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4357760"/>
        <c:axId val="438029632"/>
      </c:lineChart>
      <c:catAx>
        <c:axId val="984357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m, cm- Intervall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8029632"/>
        <c:crosses val="autoZero"/>
        <c:auto val="1"/>
        <c:lblAlgn val="ctr"/>
        <c:lblOffset val="100"/>
        <c:noMultiLvlLbl val="0"/>
      </c:catAx>
      <c:valAx>
        <c:axId val="438029632"/>
        <c:scaling>
          <c:orientation val="minMax"/>
          <c:max val="16.7"/>
          <c:min val="12.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Stoßweite (m, 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4357760"/>
        <c:crosses val="autoZero"/>
        <c:crossBetween val="between"/>
      </c:valAx>
      <c:spPr>
        <a:solidFill>
          <a:srgbClr val="FFFF00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372277777777779"/>
          <c:y val="0.42687750000000002"/>
          <c:w val="0.15164759259259258"/>
          <c:h val="0.119063333333333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Leichtathletik 100m</a:t>
            </a:r>
          </a:p>
          <a:p>
            <a:pPr algn="l">
              <a:defRPr/>
            </a:pPr>
            <a:r>
              <a:rPr lang="de-DE" sz="1000"/>
              <a:t>Punkte-Intervall / DLV-Punktetabelle</a:t>
            </a:r>
          </a:p>
        </c:rich>
      </c:tx>
      <c:layout>
        <c:manualLayout>
          <c:xMode val="edge"/>
          <c:yMode val="edge"/>
          <c:x val="1.0767777777777779E-2"/>
          <c:y val="7.055555555555555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1696740740740741"/>
          <c:y val="0.127"/>
          <c:w val="0.82957222222222227"/>
          <c:h val="0.73046611111111115"/>
        </c:manualLayout>
      </c:layout>
      <c:lineChart>
        <c:grouping val="standard"/>
        <c:varyColors val="0"/>
        <c:ser>
          <c:idx val="0"/>
          <c:order val="0"/>
          <c:tx>
            <c:strRef>
              <c:f>'Vergleich Disziplinen'!$A$8</c:f>
              <c:strCache>
                <c:ptCount val="1"/>
                <c:pt idx="0">
                  <c:v>Jungen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'Vergleich Disziplinen'!$L$10:$AY$10</c:f>
              <c:numCache>
                <c:formatCode>0</c:formatCode>
                <c:ptCount val="40"/>
                <c:pt idx="0">
                  <c:v>10.642251174291687</c:v>
                </c:pt>
                <c:pt idx="1">
                  <c:v>10.463989010567843</c:v>
                </c:pt>
                <c:pt idx="2">
                  <c:v>10.290168595110345</c:v>
                </c:pt>
                <c:pt idx="3">
                  <c:v>10.12064357706879</c:v>
                </c:pt>
                <c:pt idx="4">
                  <c:v>9.9552735839794195</c:v>
                </c:pt>
                <c:pt idx="5">
                  <c:v>9.7939239310785524</c:v>
                </c:pt>
                <c:pt idx="6">
                  <c:v>9.6364653469775021</c:v>
                </c:pt>
                <c:pt idx="7">
                  <c:v>9.4827737146497384</c:v>
                </c:pt>
                <c:pt idx="8">
                  <c:v>9.3327298267593051</c:v>
                </c:pt>
                <c:pt idx="9">
                  <c:v>9.1862191544398684</c:v>
                </c:pt>
                <c:pt idx="10">
                  <c:v>9.0431316286696415</c:v>
                </c:pt>
                <c:pt idx="11">
                  <c:v>8.9033614334816207</c:v>
                </c:pt>
                <c:pt idx="12">
                  <c:v>8.7668068102689176</c:v>
                </c:pt>
                <c:pt idx="13">
                  <c:v>8.6333698725172212</c:v>
                </c:pt>
                <c:pt idx="14">
                  <c:v>8.5029564303342795</c:v>
                </c:pt>
                <c:pt idx="15">
                  <c:v>8.3754758241822742</c:v>
                </c:pt>
                <c:pt idx="16">
                  <c:v>8.2508407672748376</c:v>
                </c:pt>
                <c:pt idx="17">
                  <c:v>8.1289671961187651</c:v>
                </c:pt>
                <c:pt idx="18">
                  <c:v>8.0097741287268605</c:v>
                </c:pt>
                <c:pt idx="19">
                  <c:v>7.8931835300555235</c:v>
                </c:pt>
                <c:pt idx="20">
                  <c:v>7.7791201842452438</c:v>
                </c:pt>
                <c:pt idx="21">
                  <c:v>7.6675115732807058</c:v>
                </c:pt>
                <c:pt idx="22">
                  <c:v>7.5582877616954534</c:v>
                </c:pt>
                <c:pt idx="23">
                  <c:v>7.4513812869897151</c:v>
                </c:pt>
                <c:pt idx="24">
                  <c:v>7.3467270554309039</c:v>
                </c:pt>
                <c:pt idx="25">
                  <c:v>7.2442622429422272</c:v>
                </c:pt>
                <c:pt idx="26">
                  <c:v>7.1439262007961588</c:v>
                </c:pt>
                <c:pt idx="27">
                  <c:v>7.0456603658474251</c:v>
                </c:pt>
                <c:pt idx="28">
                  <c:v>6.9494081750568171</c:v>
                </c:pt>
                <c:pt idx="29">
                  <c:v>6.8551149840791936</c:v>
                </c:pt>
                <c:pt idx="30">
                  <c:v>6.7627279896848336</c:v>
                </c:pt>
                <c:pt idx="31">
                  <c:v>6.6721961558197904</c:v>
                </c:pt>
                <c:pt idx="32">
                  <c:v>6.5834701431098779</c:v>
                </c:pt>
                <c:pt idx="33">
                  <c:v>6.496502241615417</c:v>
                </c:pt>
                <c:pt idx="34">
                  <c:v>6.4112463066861665</c:v>
                </c:pt>
                <c:pt idx="35">
                  <c:v>6.3276576977334003</c:v>
                </c:pt>
                <c:pt idx="36">
                  <c:v>6.2456932197832771</c:v>
                </c:pt>
                <c:pt idx="37">
                  <c:v>6.1653110676625715</c:v>
                </c:pt>
                <c:pt idx="38">
                  <c:v>6.0864707726797747</c:v>
                </c:pt>
                <c:pt idx="39">
                  <c:v>6.0091331516799187</c:v>
                </c:pt>
              </c:numCache>
            </c:numRef>
          </c:cat>
          <c:val>
            <c:numRef>
              <c:f>'Vergleich Disziplinen'!$L$8:$AY$8</c:f>
              <c:numCache>
                <c:formatCode>0</c:formatCode>
                <c:ptCount val="40"/>
                <c:pt idx="0">
                  <c:v>617.88277572250843</c:v>
                </c:pt>
                <c:pt idx="1">
                  <c:v>607.24052454821674</c:v>
                </c:pt>
                <c:pt idx="2">
                  <c:v>596.7765355376489</c:v>
                </c:pt>
                <c:pt idx="3">
                  <c:v>586.48636694253855</c:v>
                </c:pt>
                <c:pt idx="4">
                  <c:v>576.36572336546976</c:v>
                </c:pt>
                <c:pt idx="5">
                  <c:v>566.41044978149034</c:v>
                </c:pt>
                <c:pt idx="6">
                  <c:v>556.61652585041179</c:v>
                </c:pt>
                <c:pt idx="7">
                  <c:v>546.98006050343429</c:v>
                </c:pt>
                <c:pt idx="8">
                  <c:v>537.49728678878455</c:v>
                </c:pt>
                <c:pt idx="9">
                  <c:v>528.16455696202524</c:v>
                </c:pt>
                <c:pt idx="10">
                  <c:v>518.97833780758538</c:v>
                </c:pt>
                <c:pt idx="11">
                  <c:v>509.93520617891573</c:v>
                </c:pt>
                <c:pt idx="12">
                  <c:v>501.03184474543411</c:v>
                </c:pt>
                <c:pt idx="13">
                  <c:v>492.2650379351652</c:v>
                </c:pt>
                <c:pt idx="14">
                  <c:v>483.63166806264798</c:v>
                </c:pt>
                <c:pt idx="15">
                  <c:v>475.1287116323137</c:v>
                </c:pt>
                <c:pt idx="16">
                  <c:v>466.75323580813142</c:v>
                </c:pt>
                <c:pt idx="17">
                  <c:v>458.50239504085658</c:v>
                </c:pt>
                <c:pt idx="18">
                  <c:v>450.37342784473782</c:v>
                </c:pt>
                <c:pt idx="19">
                  <c:v>442.36365371601096</c:v>
                </c:pt>
                <c:pt idx="20">
                  <c:v>434.47047018595543</c:v>
                </c:pt>
                <c:pt idx="21">
                  <c:v>426.69135000171019</c:v>
                </c:pt>
                <c:pt idx="22">
                  <c:v>419.02383842842949</c:v>
                </c:pt>
                <c:pt idx="23">
                  <c:v>411.46555066673403</c:v>
                </c:pt>
                <c:pt idx="24">
                  <c:v>404.01416937974432</c:v>
                </c:pt>
                <c:pt idx="25">
                  <c:v>396.66744232431341</c:v>
                </c:pt>
                <c:pt idx="26">
                  <c:v>389.42318008137119</c:v>
                </c:pt>
                <c:pt idx="27">
                  <c:v>382.27925388057503</c:v>
                </c:pt>
                <c:pt idx="28">
                  <c:v>375.2335935147276</c:v>
                </c:pt>
                <c:pt idx="29">
                  <c:v>368.28418533967078</c:v>
                </c:pt>
                <c:pt idx="30">
                  <c:v>361.42907035559159</c:v>
                </c:pt>
                <c:pt idx="31">
                  <c:v>354.66634236590676</c:v>
                </c:pt>
                <c:pt idx="32">
                  <c:v>347.99414621008697</c:v>
                </c:pt>
                <c:pt idx="33">
                  <c:v>341.41067606697709</c:v>
                </c:pt>
                <c:pt idx="34">
                  <c:v>334.91417382536167</c:v>
                </c:pt>
                <c:pt idx="35">
                  <c:v>328.50292751867551</c:v>
                </c:pt>
                <c:pt idx="36">
                  <c:v>322.17526982094211</c:v>
                </c:pt>
                <c:pt idx="37">
                  <c:v>315.92957660115883</c:v>
                </c:pt>
                <c:pt idx="38">
                  <c:v>309.76426553349626</c:v>
                </c:pt>
                <c:pt idx="39">
                  <c:v>303.67779476081648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9-414C-B4F7-0E0239A0C9CC}"/>
            </c:ext>
          </c:extLst>
        </c:ser>
        <c:ser>
          <c:idx val="1"/>
          <c:order val="1"/>
          <c:tx>
            <c:strRef>
              <c:f>'Vergleich Disziplinen'!$A$9</c:f>
              <c:strCache>
                <c:ptCount val="1"/>
                <c:pt idx="0">
                  <c:v>Mädchen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'Vergleich Disziplinen'!$L$10:$AY$10</c:f>
              <c:numCache>
                <c:formatCode>0</c:formatCode>
                <c:ptCount val="40"/>
                <c:pt idx="0">
                  <c:v>10.642251174291687</c:v>
                </c:pt>
                <c:pt idx="1">
                  <c:v>10.463989010567843</c:v>
                </c:pt>
                <c:pt idx="2">
                  <c:v>10.290168595110345</c:v>
                </c:pt>
                <c:pt idx="3">
                  <c:v>10.12064357706879</c:v>
                </c:pt>
                <c:pt idx="4">
                  <c:v>9.9552735839794195</c:v>
                </c:pt>
                <c:pt idx="5">
                  <c:v>9.7939239310785524</c:v>
                </c:pt>
                <c:pt idx="6">
                  <c:v>9.6364653469775021</c:v>
                </c:pt>
                <c:pt idx="7">
                  <c:v>9.4827737146497384</c:v>
                </c:pt>
                <c:pt idx="8">
                  <c:v>9.3327298267593051</c:v>
                </c:pt>
                <c:pt idx="9">
                  <c:v>9.1862191544398684</c:v>
                </c:pt>
                <c:pt idx="10">
                  <c:v>9.0431316286696415</c:v>
                </c:pt>
                <c:pt idx="11">
                  <c:v>8.9033614334816207</c:v>
                </c:pt>
                <c:pt idx="12">
                  <c:v>8.7668068102689176</c:v>
                </c:pt>
                <c:pt idx="13">
                  <c:v>8.6333698725172212</c:v>
                </c:pt>
                <c:pt idx="14">
                  <c:v>8.5029564303342795</c:v>
                </c:pt>
                <c:pt idx="15">
                  <c:v>8.3754758241822742</c:v>
                </c:pt>
                <c:pt idx="16">
                  <c:v>8.2508407672748376</c:v>
                </c:pt>
                <c:pt idx="17">
                  <c:v>8.1289671961187651</c:v>
                </c:pt>
                <c:pt idx="18">
                  <c:v>8.0097741287268605</c:v>
                </c:pt>
                <c:pt idx="19">
                  <c:v>7.8931835300555235</c:v>
                </c:pt>
                <c:pt idx="20">
                  <c:v>7.7791201842452438</c:v>
                </c:pt>
                <c:pt idx="21">
                  <c:v>7.6675115732807058</c:v>
                </c:pt>
                <c:pt idx="22">
                  <c:v>7.5582877616954534</c:v>
                </c:pt>
                <c:pt idx="23">
                  <c:v>7.4513812869897151</c:v>
                </c:pt>
                <c:pt idx="24">
                  <c:v>7.3467270554309039</c:v>
                </c:pt>
                <c:pt idx="25">
                  <c:v>7.2442622429422272</c:v>
                </c:pt>
                <c:pt idx="26">
                  <c:v>7.1439262007961588</c:v>
                </c:pt>
                <c:pt idx="27">
                  <c:v>7.0456603658474251</c:v>
                </c:pt>
                <c:pt idx="28">
                  <c:v>6.9494081750568171</c:v>
                </c:pt>
                <c:pt idx="29">
                  <c:v>6.8551149840791936</c:v>
                </c:pt>
                <c:pt idx="30">
                  <c:v>6.7627279896848336</c:v>
                </c:pt>
                <c:pt idx="31">
                  <c:v>6.6721961558197904</c:v>
                </c:pt>
                <c:pt idx="32">
                  <c:v>6.5834701431098779</c:v>
                </c:pt>
                <c:pt idx="33">
                  <c:v>6.496502241615417</c:v>
                </c:pt>
                <c:pt idx="34">
                  <c:v>6.4112463066861665</c:v>
                </c:pt>
                <c:pt idx="35">
                  <c:v>6.3276576977334003</c:v>
                </c:pt>
                <c:pt idx="36">
                  <c:v>6.2456932197832771</c:v>
                </c:pt>
                <c:pt idx="37">
                  <c:v>6.1653110676625715</c:v>
                </c:pt>
                <c:pt idx="38">
                  <c:v>6.0864707726797747</c:v>
                </c:pt>
                <c:pt idx="39">
                  <c:v>6.0091331516799187</c:v>
                </c:pt>
              </c:numCache>
            </c:numRef>
          </c:cat>
          <c:val>
            <c:numRef>
              <c:f>'Vergleich Disziplinen'!$L$9:$AY$9</c:f>
              <c:numCache>
                <c:formatCode>0</c:formatCode>
                <c:ptCount val="40"/>
                <c:pt idx="0">
                  <c:v>624.6231272482903</c:v>
                </c:pt>
                <c:pt idx="1">
                  <c:v>614.69286722610002</c:v>
                </c:pt>
                <c:pt idx="2">
                  <c:v>604.92098455673545</c:v>
                </c:pt>
                <c:pt idx="3">
                  <c:v>595.30372028403826</c:v>
                </c:pt>
                <c:pt idx="4">
                  <c:v>585.83743347245093</c:v>
                </c:pt>
                <c:pt idx="5">
                  <c:v>576.51859661119988</c:v>
                </c:pt>
                <c:pt idx="6">
                  <c:v>567.34379123157544</c:v>
                </c:pt>
                <c:pt idx="7">
                  <c:v>558.3097037258716</c:v>
                </c:pt>
                <c:pt idx="8">
                  <c:v>549.41312135724104</c:v>
                </c:pt>
                <c:pt idx="9">
                  <c:v>540.65092845037213</c:v>
                </c:pt>
                <c:pt idx="10">
                  <c:v>532.02010275350142</c:v>
                </c:pt>
                <c:pt idx="11">
                  <c:v>523.51771196283403</c:v>
                </c:pt>
                <c:pt idx="12">
                  <c:v>515.14091040097992</c:v>
                </c:pt>
                <c:pt idx="13">
                  <c:v>506.88693584149917</c:v>
                </c:pt>
                <c:pt idx="14">
                  <c:v>498.75310647211273</c:v>
                </c:pt>
                <c:pt idx="15">
                  <c:v>490.73681798956733</c:v>
                </c:pt>
                <c:pt idx="16">
                  <c:v>482.83554081954026</c:v>
                </c:pt>
                <c:pt idx="17">
                  <c:v>475.04681745535407</c:v>
                </c:pt>
                <c:pt idx="18">
                  <c:v>467.36825990961466</c:v>
                </c:pt>
                <c:pt idx="19">
                  <c:v>459.79754727322552</c:v>
                </c:pt>
                <c:pt idx="20">
                  <c:v>452.33242337653508</c:v>
                </c:pt>
                <c:pt idx="21">
                  <c:v>444.9706945476658</c:v>
                </c:pt>
                <c:pt idx="22">
                  <c:v>437.71022746334745</c:v>
                </c:pt>
                <c:pt idx="23">
                  <c:v>430.54894708783161</c:v>
                </c:pt>
                <c:pt idx="24">
                  <c:v>423.48483469570118</c:v>
                </c:pt>
                <c:pt idx="25">
                  <c:v>416.51592597462366</c:v>
                </c:pt>
                <c:pt idx="26">
                  <c:v>409.64030920429701</c:v>
                </c:pt>
                <c:pt idx="27">
                  <c:v>402.85612350804359</c:v>
                </c:pt>
                <c:pt idx="28">
                  <c:v>396.16155717369594</c:v>
                </c:pt>
                <c:pt idx="29">
                  <c:v>389.55484604058648</c:v>
                </c:pt>
                <c:pt idx="30">
                  <c:v>383.03427194962961</c:v>
                </c:pt>
                <c:pt idx="31">
                  <c:v>376.59816125363329</c:v>
                </c:pt>
                <c:pt idx="32">
                  <c:v>370.24488338512731</c:v>
                </c:pt>
                <c:pt idx="33">
                  <c:v>363.97284947913425</c:v>
                </c:pt>
                <c:pt idx="34">
                  <c:v>357.78051104843956</c:v>
                </c:pt>
                <c:pt idx="35">
                  <c:v>351.66635870904167</c:v>
                </c:pt>
                <c:pt idx="36">
                  <c:v>345.62892095357603</c:v>
                </c:pt>
                <c:pt idx="37">
                  <c:v>339.6667629706223</c:v>
                </c:pt>
                <c:pt idx="38">
                  <c:v>333.77848550790344</c:v>
                </c:pt>
                <c:pt idx="39">
                  <c:v>327.96272377748426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9-414C-B4F7-0E0239A0C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2869424"/>
        <c:axId val="1678969744"/>
      </c:lineChart>
      <c:catAx>
        <c:axId val="1682869424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Pkte-Intervall (Jungen)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78969744"/>
        <c:crosses val="autoZero"/>
        <c:auto val="1"/>
        <c:lblAlgn val="ctr"/>
        <c:lblOffset val="100"/>
        <c:noMultiLvlLbl val="0"/>
      </c:catAx>
      <c:valAx>
        <c:axId val="1678969744"/>
        <c:scaling>
          <c:orientation val="minMax"/>
          <c:max val="735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Punkte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82869424"/>
        <c:crosses val="max"/>
        <c:crossBetween val="between"/>
      </c:valAx>
      <c:spPr>
        <a:solidFill>
          <a:srgbClr val="FFFF00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898203703703715"/>
          <c:y val="0.69446833333333335"/>
          <c:w val="0.15164759259259258"/>
          <c:h val="0.119063333333333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Leichtathletik Weitsprung</a:t>
            </a:r>
          </a:p>
          <a:p>
            <a:pPr>
              <a:defRPr/>
            </a:pPr>
            <a:r>
              <a:rPr lang="en-US" sz="1000"/>
              <a:t>Punkte-Intervall /</a:t>
            </a:r>
            <a:r>
              <a:rPr lang="en-US" sz="1000" baseline="0"/>
              <a:t> DLV-Punktetabelle</a:t>
            </a:r>
            <a:endParaRPr lang="en-US" sz="1000"/>
          </a:p>
        </c:rich>
      </c:tx>
      <c:layout>
        <c:manualLayout>
          <c:xMode val="edge"/>
          <c:yMode val="edge"/>
          <c:x val="3.4827777777777986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1696740740740741"/>
          <c:y val="0.13084527777777777"/>
          <c:w val="0.82075537037037039"/>
          <c:h val="0.74073194444444446"/>
        </c:manualLayout>
      </c:layout>
      <c:lineChart>
        <c:grouping val="standard"/>
        <c:varyColors val="0"/>
        <c:ser>
          <c:idx val="0"/>
          <c:order val="0"/>
          <c:tx>
            <c:strRef>
              <c:f>'Vergleich Disziplinen'!$A$44</c:f>
              <c:strCache>
                <c:ptCount val="1"/>
                <c:pt idx="0">
                  <c:v>Jungen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'Vergleich Disziplinen'!$L$46:$AY$46</c15:sqref>
                  </c15:fullRef>
                </c:ext>
              </c:extLst>
              <c:f>('Vergleich Disziplinen'!$M$46,'Vergleich Disziplinen'!$O$46,'Vergleich Disziplinen'!$Q$46,'Vergleich Disziplinen'!$S$46,'Vergleich Disziplinen'!$U$46,'Vergleich Disziplinen'!$W$46,'Vergleich Disziplinen'!$Y$46,'Vergleich Disziplinen'!$AA$46,'Vergleich Disziplinen'!$AC$46,'Vergleich Disziplinen'!$AE$46,'Vergleich Disziplinen'!$AG$46,'Vergleich Disziplinen'!$AI$46,'Vergleich Disziplinen'!$AK$46,'Vergleich Disziplinen'!$AM$46,'Vergleich Disziplinen'!$AO$46,'Vergleich Disziplinen'!$AQ$46,'Vergleich Disziplinen'!$AS$46,'Vergleich Disziplinen'!$AU$46,'Vergleich Disziplinen'!$AW$46,'Vergleich Disziplinen'!$AY$46)</c:f>
              <c:numCache>
                <c:formatCode>0</c:formatCode>
                <c:ptCount val="20"/>
                <c:pt idx="0">
                  <c:v>3.4153348107028023</c:v>
                </c:pt>
                <c:pt idx="1">
                  <c:v>3.4346035016068299</c:v>
                </c:pt>
                <c:pt idx="2">
                  <c:v>3.4542020483689839</c:v>
                </c:pt>
                <c:pt idx="3">
                  <c:v>3.4741399709126881</c:v>
                </c:pt>
                <c:pt idx="4">
                  <c:v>3.4944271783117529</c:v>
                </c:pt>
                <c:pt idx="5">
                  <c:v>3.5150739894829712</c:v>
                </c:pt>
                <c:pt idx="6">
                  <c:v>3.5360911552452308</c:v>
                </c:pt>
                <c:pt idx="7">
                  <c:v>3.557489881839615</c:v>
                </c:pt>
                <c:pt idx="8">
                  <c:v>3.5792818560403248</c:v>
                </c:pt>
                <c:pt idx="9">
                  <c:v>3.6014792719754496</c:v>
                </c:pt>
                <c:pt idx="10">
                  <c:v>3.6240948598026534</c:v>
                </c:pt>
                <c:pt idx="11">
                  <c:v>3.6471419163882501</c:v>
                </c:pt>
                <c:pt idx="12">
                  <c:v>3.6706343381637225</c:v>
                </c:pt>
                <c:pt idx="13">
                  <c:v>3.6945866563363552</c:v>
                </c:pt>
                <c:pt idx="14">
                  <c:v>3.7190140746650968</c:v>
                </c:pt>
                <c:pt idx="15">
                  <c:v>3.7439325100177712</c:v>
                </c:pt>
                <c:pt idx="16">
                  <c:v>3.7693586359608844</c:v>
                </c:pt>
                <c:pt idx="17">
                  <c:v>3.7953099296473738</c:v>
                </c:pt>
                <c:pt idx="18">
                  <c:v>3.8218047223068652</c:v>
                </c:pt>
                <c:pt idx="19">
                  <c:v>3.8488622536713137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'Vergleich Disziplinen'!$L$44:$AY$44</c15:sqref>
                  </c15:fullRef>
                </c:ext>
              </c:extLst>
              <c:f>('Vergleich Disziplinen'!$M$44,'Vergleich Disziplinen'!$O$44,'Vergleich Disziplinen'!$Q$44,'Vergleich Disziplinen'!$S$44,'Vergleich Disziplinen'!$U$44,'Vergleich Disziplinen'!$W$44,'Vergleich Disziplinen'!$Y$44,'Vergleich Disziplinen'!$AA$44,'Vergleich Disziplinen'!$AC$44,'Vergleich Disziplinen'!$AE$44,'Vergleich Disziplinen'!$AG$44,'Vergleich Disziplinen'!$AI$44,'Vergleich Disziplinen'!$AK$44,'Vergleich Disziplinen'!$AM$44,'Vergleich Disziplinen'!$AO$44,'Vergleich Disziplinen'!$AQ$44,'Vergleich Disziplinen'!$AS$44,'Vergleich Disziplinen'!$AU$44,'Vergleich Disziplinen'!$AW$44,'Vergleich Disziplinen'!$AY$44)</c:f>
              <c:numCache>
                <c:formatCode>0</c:formatCode>
                <c:ptCount val="20"/>
                <c:pt idx="0">
                  <c:v>697.44546474848255</c:v>
                </c:pt>
                <c:pt idx="1">
                  <c:v>690.60520143327381</c:v>
                </c:pt>
                <c:pt idx="2">
                  <c:v>683.72623697476956</c:v>
                </c:pt>
                <c:pt idx="3">
                  <c:v>676.80790694869245</c:v>
                </c:pt>
                <c:pt idx="4">
                  <c:v>669.84952769884944</c:v>
                </c:pt>
                <c:pt idx="5">
                  <c:v>662.85039554864727</c:v>
                </c:pt>
                <c:pt idx="6">
                  <c:v>655.80978597055366</c:v>
                </c:pt>
                <c:pt idx="7">
                  <c:v>648.72695271072507</c:v>
                </c:pt>
                <c:pt idx="8">
                  <c:v>641.60112686581169</c:v>
                </c:pt>
                <c:pt idx="9">
                  <c:v>634.43151590870264</c:v>
                </c:pt>
                <c:pt idx="10">
                  <c:v>627.21730265972269</c:v>
                </c:pt>
                <c:pt idx="11">
                  <c:v>619.9576441994933</c:v>
                </c:pt>
                <c:pt idx="12">
                  <c:v>612.65167071937105</c:v>
                </c:pt>
                <c:pt idx="13">
                  <c:v>605.29848430501806</c:v>
                </c:pt>
                <c:pt idx="14">
                  <c:v>597.89715764829634</c:v>
                </c:pt>
                <c:pt idx="15">
                  <c:v>590.44673268224813</c:v>
                </c:pt>
                <c:pt idx="16">
                  <c:v>582.94621913347919</c:v>
                </c:pt>
                <c:pt idx="17">
                  <c:v>575.394592985749</c:v>
                </c:pt>
                <c:pt idx="18">
                  <c:v>567.79079484802037</c:v>
                </c:pt>
                <c:pt idx="19">
                  <c:v>560.13372821960854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7-4E0C-BFA7-A05B2DFB2C64}"/>
            </c:ext>
          </c:extLst>
        </c:ser>
        <c:ser>
          <c:idx val="1"/>
          <c:order val="1"/>
          <c:tx>
            <c:strRef>
              <c:f>'Vergleich Disziplinen'!$A$45</c:f>
              <c:strCache>
                <c:ptCount val="1"/>
                <c:pt idx="0">
                  <c:v>Mädchen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'Vergleich Disziplinen'!$L$46:$AY$46</c15:sqref>
                  </c15:fullRef>
                </c:ext>
              </c:extLst>
              <c:f>('Vergleich Disziplinen'!$M$46,'Vergleich Disziplinen'!$O$46,'Vergleich Disziplinen'!$Q$46,'Vergleich Disziplinen'!$S$46,'Vergleich Disziplinen'!$U$46,'Vergleich Disziplinen'!$W$46,'Vergleich Disziplinen'!$Y$46,'Vergleich Disziplinen'!$AA$46,'Vergleich Disziplinen'!$AC$46,'Vergleich Disziplinen'!$AE$46,'Vergleich Disziplinen'!$AG$46,'Vergleich Disziplinen'!$AI$46,'Vergleich Disziplinen'!$AK$46,'Vergleich Disziplinen'!$AM$46,'Vergleich Disziplinen'!$AO$46,'Vergleich Disziplinen'!$AQ$46,'Vergleich Disziplinen'!$AS$46,'Vergleich Disziplinen'!$AU$46,'Vergleich Disziplinen'!$AW$46,'Vergleich Disziplinen'!$AY$46)</c:f>
              <c:numCache>
                <c:formatCode>0</c:formatCode>
                <c:ptCount val="20"/>
                <c:pt idx="0">
                  <c:v>3.4153348107028023</c:v>
                </c:pt>
                <c:pt idx="1">
                  <c:v>3.4346035016068299</c:v>
                </c:pt>
                <c:pt idx="2">
                  <c:v>3.4542020483689839</c:v>
                </c:pt>
                <c:pt idx="3">
                  <c:v>3.4741399709126881</c:v>
                </c:pt>
                <c:pt idx="4">
                  <c:v>3.4944271783117529</c:v>
                </c:pt>
                <c:pt idx="5">
                  <c:v>3.5150739894829712</c:v>
                </c:pt>
                <c:pt idx="6">
                  <c:v>3.5360911552452308</c:v>
                </c:pt>
                <c:pt idx="7">
                  <c:v>3.557489881839615</c:v>
                </c:pt>
                <c:pt idx="8">
                  <c:v>3.5792818560403248</c:v>
                </c:pt>
                <c:pt idx="9">
                  <c:v>3.6014792719754496</c:v>
                </c:pt>
                <c:pt idx="10">
                  <c:v>3.6240948598026534</c:v>
                </c:pt>
                <c:pt idx="11">
                  <c:v>3.6471419163882501</c:v>
                </c:pt>
                <c:pt idx="12">
                  <c:v>3.6706343381637225</c:v>
                </c:pt>
                <c:pt idx="13">
                  <c:v>3.6945866563363552</c:v>
                </c:pt>
                <c:pt idx="14">
                  <c:v>3.7190140746650968</c:v>
                </c:pt>
                <c:pt idx="15">
                  <c:v>3.7439325100177712</c:v>
                </c:pt>
                <c:pt idx="16">
                  <c:v>3.7693586359608844</c:v>
                </c:pt>
                <c:pt idx="17">
                  <c:v>3.7953099296473738</c:v>
                </c:pt>
                <c:pt idx="18">
                  <c:v>3.8218047223068652</c:v>
                </c:pt>
                <c:pt idx="19">
                  <c:v>3.8488622536713137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'Vergleich Disziplinen'!$L$45:$AY$45</c15:sqref>
                  </c15:fullRef>
                </c:ext>
              </c:extLst>
              <c:f>('Vergleich Disziplinen'!$M$45,'Vergleich Disziplinen'!$O$45,'Vergleich Disziplinen'!$Q$45,'Vergleich Disziplinen'!$S$45,'Vergleich Disziplinen'!$U$45,'Vergleich Disziplinen'!$W$45,'Vergleich Disziplinen'!$Y$45,'Vergleich Disziplinen'!$AA$45,'Vergleich Disziplinen'!$AC$45,'Vergleich Disziplinen'!$AE$45,'Vergleich Disziplinen'!$AG$45,'Vergleich Disziplinen'!$AI$45,'Vergleich Disziplinen'!$AK$45,'Vergleich Disziplinen'!$AM$45,'Vergleich Disziplinen'!$AO$45,'Vergleich Disziplinen'!$AQ$45,'Vergleich Disziplinen'!$AS$45,'Vergleich Disziplinen'!$AU$45,'Vergleich Disziplinen'!$AW$45,'Vergleich Disziplinen'!$AY$45)</c:f>
              <c:numCache>
                <c:formatCode>0</c:formatCode>
                <c:ptCount val="20"/>
                <c:pt idx="0">
                  <c:v>691.4893174204002</c:v>
                </c:pt>
                <c:pt idx="1">
                  <c:v>683.86977167395435</c:v>
                </c:pt>
                <c:pt idx="2">
                  <c:v>676.20192307692321</c:v>
                </c:pt>
                <c:pt idx="3">
                  <c:v>668.48484118982901</c:v>
                </c:pt>
                <c:pt idx="4">
                  <c:v>660.71756531279482</c:v>
                </c:pt>
                <c:pt idx="5">
                  <c:v>652.8991030895445</c:v>
                </c:pt>
                <c:pt idx="6">
                  <c:v>645.02842902749239</c:v>
                </c:pt>
                <c:pt idx="7">
                  <c:v>637.10448292767546</c:v>
                </c:pt>
                <c:pt idx="8">
                  <c:v>629.12616821772258</c:v>
                </c:pt>
                <c:pt idx="9">
                  <c:v>621.09235018043887</c:v>
                </c:pt>
                <c:pt idx="10">
                  <c:v>613.00185406990488</c:v>
                </c:pt>
                <c:pt idx="11">
                  <c:v>604.85346310623527</c:v>
                </c:pt>
                <c:pt idx="12">
                  <c:v>596.64591633930297</c:v>
                </c:pt>
                <c:pt idx="13">
                  <c:v>588.37790637081423</c:v>
                </c:pt>
                <c:pt idx="14">
                  <c:v>580.04807692307691</c:v>
                </c:pt>
                <c:pt idx="15">
                  <c:v>571.65502024166619</c:v>
                </c:pt>
                <c:pt idx="16">
                  <c:v>563.1972743178967</c:v>
                </c:pt>
                <c:pt idx="17">
                  <c:v>554.67331991558819</c:v>
                </c:pt>
                <c:pt idx="18">
                  <c:v>546.0815773849979</c:v>
                </c:pt>
                <c:pt idx="19">
                  <c:v>537.42040324499908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7-4E0C-BFA7-A05B2DFB2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03696"/>
        <c:axId val="1678974736"/>
      </c:lineChart>
      <c:catAx>
        <c:axId val="88503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Pkte-Intervall (Jungen)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78974736"/>
        <c:crosses val="autoZero"/>
        <c:auto val="1"/>
        <c:lblAlgn val="ctr"/>
        <c:lblOffset val="100"/>
        <c:noMultiLvlLbl val="0"/>
      </c:catAx>
      <c:valAx>
        <c:axId val="1678974736"/>
        <c:scaling>
          <c:orientation val="minMax"/>
          <c:max val="701"/>
          <c:min val="53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Punkte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503696"/>
        <c:crosses val="autoZero"/>
        <c:crossBetween val="between"/>
      </c:valAx>
      <c:spPr>
        <a:solidFill>
          <a:srgbClr val="FFFF00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313018518518521"/>
          <c:y val="0.35948805555555557"/>
          <c:w val="0.15164759259259258"/>
          <c:h val="0.119063333333333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Leichtathletik Kugelstoß</a:t>
            </a:r>
          </a:p>
          <a:p>
            <a:pPr>
              <a:defRPr/>
            </a:pPr>
            <a:r>
              <a:rPr lang="en-US" sz="1000"/>
              <a:t>Punkte-Intervall / DLV-Punktetabelle</a:t>
            </a:r>
          </a:p>
        </c:rich>
      </c:tx>
      <c:layout>
        <c:manualLayout>
          <c:xMode val="edge"/>
          <c:yMode val="edge"/>
          <c:x val="4.893888888888897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1696740740740741"/>
          <c:y val="0.15273527777777779"/>
          <c:w val="0.83662777777777764"/>
          <c:h val="0.71884194444444449"/>
        </c:manualLayout>
      </c:layout>
      <c:lineChart>
        <c:grouping val="standard"/>
        <c:varyColors val="0"/>
        <c:ser>
          <c:idx val="0"/>
          <c:order val="0"/>
          <c:tx>
            <c:strRef>
              <c:f>'Vergleich Disziplinen'!$A$114</c:f>
              <c:strCache>
                <c:ptCount val="1"/>
                <c:pt idx="0">
                  <c:v>Jungen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'Vergleich Disziplinen'!$L$116:$AY$116</c:f>
              <c:numCache>
                <c:formatCode>0</c:formatCode>
                <c:ptCount val="40"/>
                <c:pt idx="0">
                  <c:v>3.36265674374215</c:v>
                </c:pt>
                <c:pt idx="1">
                  <c:v>3.3731160939934171</c:v>
                </c:pt>
                <c:pt idx="2">
                  <c:v>3.3836736553035962</c:v>
                </c:pt>
                <c:pt idx="3">
                  <c:v>3.3943309743293639</c:v>
                </c:pt>
                <c:pt idx="4">
                  <c:v>3.4050896320455877</c:v>
                </c:pt>
                <c:pt idx="5">
                  <c:v>3.415951244726898</c:v>
                </c:pt>
                <c:pt idx="6">
                  <c:v>3.4269174649714387</c:v>
                </c:pt>
                <c:pt idx="7">
                  <c:v>3.4379899827537201</c:v>
                </c:pt>
                <c:pt idx="8">
                  <c:v>3.4491705265210157</c:v>
                </c:pt>
                <c:pt idx="9">
                  <c:v>3.4604608643254551</c:v>
                </c:pt>
                <c:pt idx="10">
                  <c:v>3.4718628049988638</c:v>
                </c:pt>
                <c:pt idx="11">
                  <c:v>3.4833781993708044</c:v>
                </c:pt>
                <c:pt idx="12">
                  <c:v>3.4950089415299317</c:v>
                </c:pt>
                <c:pt idx="13">
                  <c:v>3.5067569701317325</c:v>
                </c:pt>
                <c:pt idx="14">
                  <c:v>3.5186242697583339</c:v>
                </c:pt>
                <c:pt idx="15">
                  <c:v>3.5306128723250367</c:v>
                </c:pt>
                <c:pt idx="16">
                  <c:v>3.5427248585422149</c:v>
                </c:pt>
                <c:pt idx="17">
                  <c:v>3.5549623594321247</c:v>
                </c:pt>
                <c:pt idx="18">
                  <c:v>3.5673275579048322</c:v>
                </c:pt>
                <c:pt idx="19">
                  <c:v>3.5798226903926889</c:v>
                </c:pt>
                <c:pt idx="20">
                  <c:v>3.5924500485507451</c:v>
                </c:pt>
                <c:pt idx="21">
                  <c:v>3.6052119810204886</c:v>
                </c:pt>
                <c:pt idx="22">
                  <c:v>3.6181108952681598</c:v>
                </c:pt>
                <c:pt idx="23">
                  <c:v>3.6311492594884385</c:v>
                </c:pt>
                <c:pt idx="24">
                  <c:v>3.644329604592599</c:v>
                </c:pt>
                <c:pt idx="25">
                  <c:v>3.6576545262686295</c:v>
                </c:pt>
                <c:pt idx="26">
                  <c:v>3.6711266871318458</c:v>
                </c:pt>
                <c:pt idx="27">
                  <c:v>3.6847488189574733</c:v>
                </c:pt>
                <c:pt idx="28">
                  <c:v>3.6985237250083856</c:v>
                </c:pt>
                <c:pt idx="29">
                  <c:v>3.712454282460385</c:v>
                </c:pt>
                <c:pt idx="30">
                  <c:v>3.7265434449240047</c:v>
                </c:pt>
                <c:pt idx="31">
                  <c:v>3.7407942450763585</c:v>
                </c:pt>
                <c:pt idx="32">
                  <c:v>3.7552097974039498</c:v>
                </c:pt>
                <c:pt idx="33">
                  <c:v>3.7697933010624638</c:v>
                </c:pt>
                <c:pt idx="34">
                  <c:v>3.7845480428569545</c:v>
                </c:pt>
                <c:pt idx="35">
                  <c:v>3.7994774003575458</c:v>
                </c:pt>
                <c:pt idx="36">
                  <c:v>3.8145848451435995</c:v>
                </c:pt>
                <c:pt idx="37">
                  <c:v>3.8298739461992</c:v>
                </c:pt>
                <c:pt idx="38">
                  <c:v>3.8453483734500651</c:v>
                </c:pt>
                <c:pt idx="39">
                  <c:v>3.8610119014700786</c:v>
                </c:pt>
              </c:numCache>
            </c:numRef>
          </c:cat>
          <c:val>
            <c:numRef>
              <c:f>'Vergleich Disziplinen'!$L$114:$AY$114</c:f>
              <c:numCache>
                <c:formatCode>0</c:formatCode>
                <c:ptCount val="40"/>
                <c:pt idx="0">
                  <c:v>702.6817187836815</c:v>
                </c:pt>
                <c:pt idx="1">
                  <c:v>699.31906203993935</c:v>
                </c:pt>
                <c:pt idx="2">
                  <c:v>695.94594594594594</c:v>
                </c:pt>
                <c:pt idx="3">
                  <c:v>692.56227229064234</c:v>
                </c:pt>
                <c:pt idx="4">
                  <c:v>689.16794131631298</c:v>
                </c:pt>
                <c:pt idx="5">
                  <c:v>685.76285168426739</c:v>
                </c:pt>
                <c:pt idx="6">
                  <c:v>682.34690043954049</c:v>
                </c:pt>
                <c:pt idx="7">
                  <c:v>678.91998297456905</c:v>
                </c:pt>
                <c:pt idx="8">
                  <c:v>675.48199299181533</c:v>
                </c:pt>
                <c:pt idx="9">
                  <c:v>672.03282246529432</c:v>
                </c:pt>
                <c:pt idx="10">
                  <c:v>668.57236160096886</c:v>
                </c:pt>
                <c:pt idx="11">
                  <c:v>665.10049879597</c:v>
                </c:pt>
                <c:pt idx="12">
                  <c:v>661.61712059659919</c:v>
                </c:pt>
                <c:pt idx="13">
                  <c:v>658.12211165506926</c:v>
                </c:pt>
                <c:pt idx="14">
                  <c:v>654.61535468493753</c:v>
                </c:pt>
                <c:pt idx="15">
                  <c:v>651.0967304151792</c:v>
                </c:pt>
                <c:pt idx="16">
                  <c:v>647.56611754285416</c:v>
                </c:pt>
                <c:pt idx="17">
                  <c:v>644.02339268431194</c:v>
                </c:pt>
                <c:pt idx="18">
                  <c:v>640.46843032487982</c:v>
                </c:pt>
                <c:pt idx="19">
                  <c:v>636.90110276697499</c:v>
                </c:pt>
                <c:pt idx="20">
                  <c:v>633.3212800765823</c:v>
                </c:pt>
                <c:pt idx="21">
                  <c:v>629.72883002803155</c:v>
                </c:pt>
                <c:pt idx="22">
                  <c:v>626.12361804701106</c:v>
                </c:pt>
                <c:pt idx="23">
                  <c:v>622.5055071517429</c:v>
                </c:pt>
                <c:pt idx="24">
                  <c:v>618.87435789225447</c:v>
                </c:pt>
                <c:pt idx="25">
                  <c:v>615.23002828766187</c:v>
                </c:pt>
                <c:pt idx="26">
                  <c:v>611.57237376139324</c:v>
                </c:pt>
                <c:pt idx="27">
                  <c:v>607.90124707426139</c:v>
                </c:pt>
                <c:pt idx="28">
                  <c:v>604.21649825530392</c:v>
                </c:pt>
                <c:pt idx="29">
                  <c:v>600.51797453029553</c:v>
                </c:pt>
                <c:pt idx="30">
                  <c:v>596.80552024783515</c:v>
                </c:pt>
                <c:pt idx="31">
                  <c:v>593.07897680291114</c:v>
                </c:pt>
                <c:pt idx="32">
                  <c:v>589.33818255783478</c:v>
                </c:pt>
                <c:pt idx="33">
                  <c:v>585.58297276043083</c:v>
                </c:pt>
                <c:pt idx="34">
                  <c:v>581.81317945936837</c:v>
                </c:pt>
                <c:pt idx="35">
                  <c:v>578.02863141651142</c:v>
                </c:pt>
                <c:pt idx="36">
                  <c:v>574.22915401615387</c:v>
                </c:pt>
                <c:pt idx="37">
                  <c:v>570.41456917101027</c:v>
                </c:pt>
                <c:pt idx="38">
                  <c:v>566.58469522481107</c:v>
                </c:pt>
                <c:pt idx="39">
                  <c:v>562.73934685136101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E-4559-B7E6-124E8DB9317B}"/>
            </c:ext>
          </c:extLst>
        </c:ser>
        <c:ser>
          <c:idx val="1"/>
          <c:order val="1"/>
          <c:tx>
            <c:strRef>
              <c:f>'Vergleich Disziplinen'!$A$115</c:f>
              <c:strCache>
                <c:ptCount val="1"/>
                <c:pt idx="0">
                  <c:v>Mädchen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'Vergleich Disziplinen'!$L$116:$AY$116</c:f>
              <c:numCache>
                <c:formatCode>0</c:formatCode>
                <c:ptCount val="40"/>
                <c:pt idx="0">
                  <c:v>3.36265674374215</c:v>
                </c:pt>
                <c:pt idx="1">
                  <c:v>3.3731160939934171</c:v>
                </c:pt>
                <c:pt idx="2">
                  <c:v>3.3836736553035962</c:v>
                </c:pt>
                <c:pt idx="3">
                  <c:v>3.3943309743293639</c:v>
                </c:pt>
                <c:pt idx="4">
                  <c:v>3.4050896320455877</c:v>
                </c:pt>
                <c:pt idx="5">
                  <c:v>3.415951244726898</c:v>
                </c:pt>
                <c:pt idx="6">
                  <c:v>3.4269174649714387</c:v>
                </c:pt>
                <c:pt idx="7">
                  <c:v>3.4379899827537201</c:v>
                </c:pt>
                <c:pt idx="8">
                  <c:v>3.4491705265210157</c:v>
                </c:pt>
                <c:pt idx="9">
                  <c:v>3.4604608643254551</c:v>
                </c:pt>
                <c:pt idx="10">
                  <c:v>3.4718628049988638</c:v>
                </c:pt>
                <c:pt idx="11">
                  <c:v>3.4833781993708044</c:v>
                </c:pt>
                <c:pt idx="12">
                  <c:v>3.4950089415299317</c:v>
                </c:pt>
                <c:pt idx="13">
                  <c:v>3.5067569701317325</c:v>
                </c:pt>
                <c:pt idx="14">
                  <c:v>3.5186242697583339</c:v>
                </c:pt>
                <c:pt idx="15">
                  <c:v>3.5306128723250367</c:v>
                </c:pt>
                <c:pt idx="16">
                  <c:v>3.5427248585422149</c:v>
                </c:pt>
                <c:pt idx="17">
                  <c:v>3.5549623594321247</c:v>
                </c:pt>
                <c:pt idx="18">
                  <c:v>3.5673275579048322</c:v>
                </c:pt>
                <c:pt idx="19">
                  <c:v>3.5798226903926889</c:v>
                </c:pt>
                <c:pt idx="20">
                  <c:v>3.5924500485507451</c:v>
                </c:pt>
                <c:pt idx="21">
                  <c:v>3.6052119810204886</c:v>
                </c:pt>
                <c:pt idx="22">
                  <c:v>3.6181108952681598</c:v>
                </c:pt>
                <c:pt idx="23">
                  <c:v>3.6311492594884385</c:v>
                </c:pt>
                <c:pt idx="24">
                  <c:v>3.644329604592599</c:v>
                </c:pt>
                <c:pt idx="25">
                  <c:v>3.6576545262686295</c:v>
                </c:pt>
                <c:pt idx="26">
                  <c:v>3.6711266871318458</c:v>
                </c:pt>
                <c:pt idx="27">
                  <c:v>3.6847488189574733</c:v>
                </c:pt>
                <c:pt idx="28">
                  <c:v>3.6985237250083856</c:v>
                </c:pt>
                <c:pt idx="29">
                  <c:v>3.712454282460385</c:v>
                </c:pt>
                <c:pt idx="30">
                  <c:v>3.7265434449240047</c:v>
                </c:pt>
                <c:pt idx="31">
                  <c:v>3.7407942450763585</c:v>
                </c:pt>
                <c:pt idx="32">
                  <c:v>3.7552097974039498</c:v>
                </c:pt>
                <c:pt idx="33">
                  <c:v>3.7697933010624638</c:v>
                </c:pt>
                <c:pt idx="34">
                  <c:v>3.7845480428569545</c:v>
                </c:pt>
                <c:pt idx="35">
                  <c:v>3.7994774003575458</c:v>
                </c:pt>
                <c:pt idx="36">
                  <c:v>3.8145848451435995</c:v>
                </c:pt>
                <c:pt idx="37">
                  <c:v>3.8298739461992</c:v>
                </c:pt>
                <c:pt idx="38">
                  <c:v>3.8453483734500651</c:v>
                </c:pt>
                <c:pt idx="39">
                  <c:v>3.8610119014700786</c:v>
                </c:pt>
              </c:numCache>
            </c:numRef>
          </c:cat>
          <c:val>
            <c:numRef>
              <c:f>'Vergleich Disziplinen'!$L$115:$AY$115</c:f>
              <c:numCache>
                <c:formatCode>0</c:formatCode>
                <c:ptCount val="40"/>
                <c:pt idx="0">
                  <c:v>705.41792671872111</c:v>
                </c:pt>
                <c:pt idx="1">
                  <c:v>702.33913504841018</c:v>
                </c:pt>
                <c:pt idx="2">
                  <c:v>699.25105585878907</c:v>
                </c:pt>
                <c:pt idx="3">
                  <c:v>696.15360458877308</c:v>
                </c:pt>
                <c:pt idx="4">
                  <c:v>693.04669538624864</c:v>
                </c:pt>
                <c:pt idx="5">
                  <c:v>689.93024108030693</c:v>
                </c:pt>
                <c:pt idx="6">
                  <c:v>686.80415315270739</c:v>
                </c:pt>
                <c:pt idx="7">
                  <c:v>683.6683417085427</c:v>
                </c:pt>
                <c:pt idx="8">
                  <c:v>680.5227154460747</c:v>
                </c:pt>
                <c:pt idx="9">
                  <c:v>677.3671816257181</c:v>
                </c:pt>
                <c:pt idx="10">
                  <c:v>674.20164603813816</c:v>
                </c:pt>
                <c:pt idx="11">
                  <c:v>671.02601297143212</c:v>
                </c:pt>
                <c:pt idx="12">
                  <c:v>667.8401851773632</c:v>
                </c:pt>
                <c:pt idx="13">
                  <c:v>664.64406383661219</c:v>
                </c:pt>
                <c:pt idx="14">
                  <c:v>661.43754852301242</c:v>
                </c:pt>
                <c:pt idx="15">
                  <c:v>658.22053716672997</c:v>
                </c:pt>
                <c:pt idx="16">
                  <c:v>654.99292601635409</c:v>
                </c:pt>
                <c:pt idx="17">
                  <c:v>651.75460959985355</c:v>
                </c:pt>
                <c:pt idx="18">
                  <c:v>648.50548068436092</c:v>
                </c:pt>
                <c:pt idx="19">
                  <c:v>645.24543023474087</c:v>
                </c:pt>
                <c:pt idx="20">
                  <c:v>641.9743473708952</c:v>
                </c:pt>
                <c:pt idx="21">
                  <c:v>638.6921193237589</c:v>
                </c:pt>
                <c:pt idx="22">
                  <c:v>635.39863138993826</c:v>
                </c:pt>
                <c:pt idx="23">
                  <c:v>632.09376688493853</c:v>
                </c:pt>
                <c:pt idx="24">
                  <c:v>628.7774070949265</c:v>
                </c:pt>
                <c:pt idx="25">
                  <c:v>625.4494312269735</c:v>
                </c:pt>
                <c:pt idx="26">
                  <c:v>622.10971635771796</c:v>
                </c:pt>
                <c:pt idx="27">
                  <c:v>618.75813738038732</c:v>
                </c:pt>
                <c:pt idx="28">
                  <c:v>615.3945669501129</c:v>
                </c:pt>
                <c:pt idx="29">
                  <c:v>612.01887542747284</c:v>
                </c:pt>
                <c:pt idx="30">
                  <c:v>608.63093082018827</c:v>
                </c:pt>
                <c:pt idx="31">
                  <c:v>605.23059872290321</c:v>
                </c:pt>
                <c:pt idx="32">
                  <c:v>601.81774225496667</c:v>
                </c:pt>
                <c:pt idx="33">
                  <c:v>598.39222199613698</c:v>
                </c:pt>
                <c:pt idx="34">
                  <c:v>594.95389592012407</c:v>
                </c:pt>
                <c:pt idx="35">
                  <c:v>591.50261932587682</c:v>
                </c:pt>
                <c:pt idx="36">
                  <c:v>588.03824476652551</c:v>
                </c:pt>
                <c:pt idx="37">
                  <c:v>584.56062197587664</c:v>
                </c:pt>
                <c:pt idx="38">
                  <c:v>581.06959779236036</c:v>
                </c:pt>
                <c:pt idx="39">
                  <c:v>577.56501608031749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E-4559-B7E6-124E8DB93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081408"/>
        <c:axId val="1159717264"/>
      </c:lineChart>
      <c:catAx>
        <c:axId val="1606081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Pkte-Intervall (Jungen)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59717264"/>
        <c:crosses val="autoZero"/>
        <c:auto val="1"/>
        <c:lblAlgn val="ctr"/>
        <c:lblOffset val="100"/>
        <c:noMultiLvlLbl val="0"/>
      </c:catAx>
      <c:valAx>
        <c:axId val="1159717264"/>
        <c:scaling>
          <c:orientation val="minMax"/>
          <c:max val="705"/>
          <c:min val="56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Punkte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06081408"/>
        <c:crosses val="autoZero"/>
        <c:crossBetween val="between"/>
      </c:valAx>
      <c:spPr>
        <a:solidFill>
          <a:srgbClr val="FFFF00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72412962962964"/>
          <c:y val="0.46568305555555556"/>
          <c:w val="0.15164759259259258"/>
          <c:h val="0.119063333333333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Leichtathletik Hochsprung</a:t>
            </a:r>
          </a:p>
          <a:p>
            <a:pPr algn="l">
              <a:defRPr/>
            </a:pPr>
            <a:r>
              <a:rPr lang="en-US" sz="1000"/>
              <a:t>Höhe-Intervall / DLV-Punktetabelle</a:t>
            </a:r>
          </a:p>
        </c:rich>
      </c:tx>
      <c:layout>
        <c:manualLayout>
          <c:xMode val="edge"/>
          <c:yMode val="edge"/>
          <c:x val="2.1330356093547894E-3"/>
          <c:y val="1.29870129870129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930152387667959"/>
          <c:y val="0.16577939121246207"/>
          <c:w val="0.82472813099855058"/>
          <c:h val="0.70591361111111106"/>
        </c:manualLayout>
      </c:layout>
      <c:lineChart>
        <c:grouping val="standard"/>
        <c:varyColors val="0"/>
        <c:ser>
          <c:idx val="0"/>
          <c:order val="0"/>
          <c:tx>
            <c:strRef>
              <c:f>'Vergleich Disziplinen'!$A$72</c:f>
              <c:strCache>
                <c:ptCount val="1"/>
                <c:pt idx="0">
                  <c:v>Jungen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'Vergleich Disziplinen'!$L$74:$AY$74</c:f>
              <c:numCache>
                <c:formatCode>0.00</c:formatCode>
                <c:ptCount val="40"/>
                <c:pt idx="0">
                  <c:v>1.0000000000000009E-2</c:v>
                </c:pt>
                <c:pt idx="1">
                  <c:v>1.0000000000000009E-2</c:v>
                </c:pt>
                <c:pt idx="2">
                  <c:v>9.9999999999997868E-3</c:v>
                </c:pt>
                <c:pt idx="3">
                  <c:v>1.0000000000000231E-2</c:v>
                </c:pt>
                <c:pt idx="4">
                  <c:v>9.9999999999997868E-3</c:v>
                </c:pt>
                <c:pt idx="5">
                  <c:v>1.0000000000000009E-2</c:v>
                </c:pt>
                <c:pt idx="6">
                  <c:v>1.0000000000000009E-2</c:v>
                </c:pt>
                <c:pt idx="7">
                  <c:v>1.0000000000000009E-2</c:v>
                </c:pt>
                <c:pt idx="8">
                  <c:v>1.0000000000000009E-2</c:v>
                </c:pt>
                <c:pt idx="9">
                  <c:v>1.0000000000000009E-2</c:v>
                </c:pt>
                <c:pt idx="10">
                  <c:v>1.0000000000000009E-2</c:v>
                </c:pt>
                <c:pt idx="11">
                  <c:v>1.0000000000000009E-2</c:v>
                </c:pt>
                <c:pt idx="12">
                  <c:v>1.0000000000000009E-2</c:v>
                </c:pt>
                <c:pt idx="13">
                  <c:v>1.0000000000000009E-2</c:v>
                </c:pt>
                <c:pt idx="14">
                  <c:v>1.0000000000000009E-2</c:v>
                </c:pt>
                <c:pt idx="15">
                  <c:v>1.0000000000000009E-2</c:v>
                </c:pt>
                <c:pt idx="16">
                  <c:v>1.0000000000000009E-2</c:v>
                </c:pt>
                <c:pt idx="17">
                  <c:v>1.0000000000000009E-2</c:v>
                </c:pt>
                <c:pt idx="18">
                  <c:v>1.0000000000000009E-2</c:v>
                </c:pt>
                <c:pt idx="19">
                  <c:v>1.0000000000000009E-2</c:v>
                </c:pt>
                <c:pt idx="20">
                  <c:v>1.0000000000000009E-2</c:v>
                </c:pt>
                <c:pt idx="21">
                  <c:v>1.0000000000000009E-2</c:v>
                </c:pt>
                <c:pt idx="22">
                  <c:v>1.0000000000000009E-2</c:v>
                </c:pt>
                <c:pt idx="23">
                  <c:v>1.0000000000000009E-2</c:v>
                </c:pt>
                <c:pt idx="24">
                  <c:v>1.0000000000000009E-2</c:v>
                </c:pt>
                <c:pt idx="25">
                  <c:v>9.9999999999997868E-3</c:v>
                </c:pt>
                <c:pt idx="26">
                  <c:v>1.0000000000000231E-2</c:v>
                </c:pt>
                <c:pt idx="27">
                  <c:v>9.9999999999997868E-3</c:v>
                </c:pt>
                <c:pt idx="28">
                  <c:v>1.0000000000000231E-2</c:v>
                </c:pt>
                <c:pt idx="29">
                  <c:v>9.9999999999997868E-3</c:v>
                </c:pt>
                <c:pt idx="30">
                  <c:v>1.0000000000000231E-2</c:v>
                </c:pt>
                <c:pt idx="31">
                  <c:v>9.9999999999997868E-3</c:v>
                </c:pt>
                <c:pt idx="32">
                  <c:v>1.0000000000000009E-2</c:v>
                </c:pt>
                <c:pt idx="33">
                  <c:v>1.0000000000000009E-2</c:v>
                </c:pt>
                <c:pt idx="34">
                  <c:v>1.0000000000000009E-2</c:v>
                </c:pt>
                <c:pt idx="35">
                  <c:v>1.0000000000000009E-2</c:v>
                </c:pt>
                <c:pt idx="36">
                  <c:v>1.0000000000000009E-2</c:v>
                </c:pt>
                <c:pt idx="37">
                  <c:v>1.0000000000000009E-2</c:v>
                </c:pt>
                <c:pt idx="38">
                  <c:v>1.0000000000000009E-2</c:v>
                </c:pt>
                <c:pt idx="39">
                  <c:v>1.0000000000000009E-2</c:v>
                </c:pt>
              </c:numCache>
            </c:numRef>
          </c:cat>
          <c:val>
            <c:numRef>
              <c:f>'Vergleich Disziplinen'!$L$72:$AY$72</c:f>
              <c:numCache>
                <c:formatCode>0.00</c:formatCode>
                <c:ptCount val="40"/>
                <c:pt idx="0">
                  <c:v>1.94</c:v>
                </c:pt>
                <c:pt idx="1">
                  <c:v>1.93</c:v>
                </c:pt>
                <c:pt idx="2">
                  <c:v>1.92</c:v>
                </c:pt>
                <c:pt idx="3">
                  <c:v>1.9100000000000001</c:v>
                </c:pt>
                <c:pt idx="4">
                  <c:v>1.9</c:v>
                </c:pt>
                <c:pt idx="5">
                  <c:v>1.8900000000000001</c:v>
                </c:pt>
                <c:pt idx="6">
                  <c:v>1.8800000000000001</c:v>
                </c:pt>
                <c:pt idx="7">
                  <c:v>1.87</c:v>
                </c:pt>
                <c:pt idx="8">
                  <c:v>1.86</c:v>
                </c:pt>
                <c:pt idx="9">
                  <c:v>1.85</c:v>
                </c:pt>
                <c:pt idx="10">
                  <c:v>1.84</c:v>
                </c:pt>
                <c:pt idx="11">
                  <c:v>1.83</c:v>
                </c:pt>
                <c:pt idx="12">
                  <c:v>1.82</c:v>
                </c:pt>
                <c:pt idx="13">
                  <c:v>1.81</c:v>
                </c:pt>
                <c:pt idx="14">
                  <c:v>1.8</c:v>
                </c:pt>
                <c:pt idx="15">
                  <c:v>1.79</c:v>
                </c:pt>
                <c:pt idx="16">
                  <c:v>1.78</c:v>
                </c:pt>
                <c:pt idx="17">
                  <c:v>1.77</c:v>
                </c:pt>
                <c:pt idx="18">
                  <c:v>1.76</c:v>
                </c:pt>
                <c:pt idx="19">
                  <c:v>1.75</c:v>
                </c:pt>
                <c:pt idx="20">
                  <c:v>1.74</c:v>
                </c:pt>
                <c:pt idx="21">
                  <c:v>1.73</c:v>
                </c:pt>
                <c:pt idx="22">
                  <c:v>1.72</c:v>
                </c:pt>
                <c:pt idx="23">
                  <c:v>1.71</c:v>
                </c:pt>
                <c:pt idx="24">
                  <c:v>1.7</c:v>
                </c:pt>
                <c:pt idx="25">
                  <c:v>1.69</c:v>
                </c:pt>
                <c:pt idx="26">
                  <c:v>1.6800000000000002</c:v>
                </c:pt>
                <c:pt idx="27">
                  <c:v>1.67</c:v>
                </c:pt>
                <c:pt idx="28">
                  <c:v>1.6600000000000001</c:v>
                </c:pt>
                <c:pt idx="29">
                  <c:v>1.65</c:v>
                </c:pt>
                <c:pt idx="30">
                  <c:v>1.6400000000000001</c:v>
                </c:pt>
                <c:pt idx="31">
                  <c:v>1.63</c:v>
                </c:pt>
                <c:pt idx="32">
                  <c:v>1.62</c:v>
                </c:pt>
                <c:pt idx="33">
                  <c:v>1.61</c:v>
                </c:pt>
                <c:pt idx="34">
                  <c:v>1.6</c:v>
                </c:pt>
                <c:pt idx="35">
                  <c:v>1.59</c:v>
                </c:pt>
                <c:pt idx="36">
                  <c:v>1.58</c:v>
                </c:pt>
                <c:pt idx="37">
                  <c:v>1.57</c:v>
                </c:pt>
                <c:pt idx="38">
                  <c:v>1.56</c:v>
                </c:pt>
                <c:pt idx="39">
                  <c:v>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A-4E42-8422-1FDB2E9C61A6}"/>
            </c:ext>
          </c:extLst>
        </c:ser>
        <c:ser>
          <c:idx val="1"/>
          <c:order val="1"/>
          <c:tx>
            <c:strRef>
              <c:f>'Vergleich Disziplinen'!$A$73</c:f>
              <c:strCache>
                <c:ptCount val="1"/>
                <c:pt idx="0">
                  <c:v>Mädchen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'Vergleich Disziplinen'!$L$74:$AY$74</c:f>
              <c:numCache>
                <c:formatCode>0.00</c:formatCode>
                <c:ptCount val="40"/>
                <c:pt idx="0">
                  <c:v>1.0000000000000009E-2</c:v>
                </c:pt>
                <c:pt idx="1">
                  <c:v>1.0000000000000009E-2</c:v>
                </c:pt>
                <c:pt idx="2">
                  <c:v>9.9999999999997868E-3</c:v>
                </c:pt>
                <c:pt idx="3">
                  <c:v>1.0000000000000231E-2</c:v>
                </c:pt>
                <c:pt idx="4">
                  <c:v>9.9999999999997868E-3</c:v>
                </c:pt>
                <c:pt idx="5">
                  <c:v>1.0000000000000009E-2</c:v>
                </c:pt>
                <c:pt idx="6">
                  <c:v>1.0000000000000009E-2</c:v>
                </c:pt>
                <c:pt idx="7">
                  <c:v>1.0000000000000009E-2</c:v>
                </c:pt>
                <c:pt idx="8">
                  <c:v>1.0000000000000009E-2</c:v>
                </c:pt>
                <c:pt idx="9">
                  <c:v>1.0000000000000009E-2</c:v>
                </c:pt>
                <c:pt idx="10">
                  <c:v>1.0000000000000009E-2</c:v>
                </c:pt>
                <c:pt idx="11">
                  <c:v>1.0000000000000009E-2</c:v>
                </c:pt>
                <c:pt idx="12">
                  <c:v>1.0000000000000009E-2</c:v>
                </c:pt>
                <c:pt idx="13">
                  <c:v>1.0000000000000009E-2</c:v>
                </c:pt>
                <c:pt idx="14">
                  <c:v>1.0000000000000009E-2</c:v>
                </c:pt>
                <c:pt idx="15">
                  <c:v>1.0000000000000009E-2</c:v>
                </c:pt>
                <c:pt idx="16">
                  <c:v>1.0000000000000009E-2</c:v>
                </c:pt>
                <c:pt idx="17">
                  <c:v>1.0000000000000009E-2</c:v>
                </c:pt>
                <c:pt idx="18">
                  <c:v>1.0000000000000009E-2</c:v>
                </c:pt>
                <c:pt idx="19">
                  <c:v>1.0000000000000009E-2</c:v>
                </c:pt>
                <c:pt idx="20">
                  <c:v>1.0000000000000009E-2</c:v>
                </c:pt>
                <c:pt idx="21">
                  <c:v>1.0000000000000009E-2</c:v>
                </c:pt>
                <c:pt idx="22">
                  <c:v>1.0000000000000009E-2</c:v>
                </c:pt>
                <c:pt idx="23">
                  <c:v>1.0000000000000009E-2</c:v>
                </c:pt>
                <c:pt idx="24">
                  <c:v>1.0000000000000009E-2</c:v>
                </c:pt>
                <c:pt idx="25">
                  <c:v>9.9999999999997868E-3</c:v>
                </c:pt>
                <c:pt idx="26">
                  <c:v>1.0000000000000231E-2</c:v>
                </c:pt>
                <c:pt idx="27">
                  <c:v>9.9999999999997868E-3</c:v>
                </c:pt>
                <c:pt idx="28">
                  <c:v>1.0000000000000231E-2</c:v>
                </c:pt>
                <c:pt idx="29">
                  <c:v>9.9999999999997868E-3</c:v>
                </c:pt>
                <c:pt idx="30">
                  <c:v>1.0000000000000231E-2</c:v>
                </c:pt>
                <c:pt idx="31">
                  <c:v>9.9999999999997868E-3</c:v>
                </c:pt>
                <c:pt idx="32">
                  <c:v>1.0000000000000009E-2</c:v>
                </c:pt>
                <c:pt idx="33">
                  <c:v>1.0000000000000009E-2</c:v>
                </c:pt>
                <c:pt idx="34">
                  <c:v>1.0000000000000009E-2</c:v>
                </c:pt>
                <c:pt idx="35">
                  <c:v>1.0000000000000009E-2</c:v>
                </c:pt>
                <c:pt idx="36">
                  <c:v>1.0000000000000009E-2</c:v>
                </c:pt>
                <c:pt idx="37">
                  <c:v>1.0000000000000009E-2</c:v>
                </c:pt>
                <c:pt idx="38">
                  <c:v>1.0000000000000009E-2</c:v>
                </c:pt>
                <c:pt idx="39">
                  <c:v>1.0000000000000009E-2</c:v>
                </c:pt>
              </c:numCache>
            </c:numRef>
          </c:cat>
          <c:val>
            <c:numRef>
              <c:f>'Vergleich Disziplinen'!$L$73:$AY$73</c:f>
              <c:numCache>
                <c:formatCode>0.00</c:formatCode>
                <c:ptCount val="40"/>
                <c:pt idx="0">
                  <c:v>1.7999999999999998</c:v>
                </c:pt>
                <c:pt idx="1">
                  <c:v>1.7899999999999998</c:v>
                </c:pt>
                <c:pt idx="2">
                  <c:v>1.7799999999999998</c:v>
                </c:pt>
                <c:pt idx="3">
                  <c:v>1.77</c:v>
                </c:pt>
                <c:pt idx="4">
                  <c:v>1.7599999999999998</c:v>
                </c:pt>
                <c:pt idx="5">
                  <c:v>1.75</c:v>
                </c:pt>
                <c:pt idx="6">
                  <c:v>1.74</c:v>
                </c:pt>
                <c:pt idx="7">
                  <c:v>1.73</c:v>
                </c:pt>
                <c:pt idx="8">
                  <c:v>1.72</c:v>
                </c:pt>
                <c:pt idx="9">
                  <c:v>1.71</c:v>
                </c:pt>
                <c:pt idx="10">
                  <c:v>1.7</c:v>
                </c:pt>
                <c:pt idx="11">
                  <c:v>1.69</c:v>
                </c:pt>
                <c:pt idx="12">
                  <c:v>1.68</c:v>
                </c:pt>
                <c:pt idx="13">
                  <c:v>1.67</c:v>
                </c:pt>
                <c:pt idx="14">
                  <c:v>1.66</c:v>
                </c:pt>
                <c:pt idx="15">
                  <c:v>1.65</c:v>
                </c:pt>
                <c:pt idx="16">
                  <c:v>1.64</c:v>
                </c:pt>
                <c:pt idx="17">
                  <c:v>1.63</c:v>
                </c:pt>
                <c:pt idx="18">
                  <c:v>1.6199999999999999</c:v>
                </c:pt>
                <c:pt idx="19">
                  <c:v>1.6099999999999999</c:v>
                </c:pt>
                <c:pt idx="20">
                  <c:v>1.5999999999999999</c:v>
                </c:pt>
                <c:pt idx="21">
                  <c:v>1.5899999999999999</c:v>
                </c:pt>
                <c:pt idx="22">
                  <c:v>1.5799999999999998</c:v>
                </c:pt>
                <c:pt idx="23">
                  <c:v>1.5699999999999998</c:v>
                </c:pt>
                <c:pt idx="24">
                  <c:v>1.5599999999999998</c:v>
                </c:pt>
                <c:pt idx="25">
                  <c:v>1.5499999999999998</c:v>
                </c:pt>
                <c:pt idx="26">
                  <c:v>1.54</c:v>
                </c:pt>
                <c:pt idx="27">
                  <c:v>1.5299999999999998</c:v>
                </c:pt>
                <c:pt idx="28">
                  <c:v>1.52</c:v>
                </c:pt>
                <c:pt idx="29">
                  <c:v>1.5099999999999998</c:v>
                </c:pt>
                <c:pt idx="30">
                  <c:v>1.5</c:v>
                </c:pt>
                <c:pt idx="31">
                  <c:v>1.4899999999999998</c:v>
                </c:pt>
                <c:pt idx="32">
                  <c:v>1.48</c:v>
                </c:pt>
                <c:pt idx="33">
                  <c:v>1.47</c:v>
                </c:pt>
                <c:pt idx="34">
                  <c:v>1.46</c:v>
                </c:pt>
                <c:pt idx="35">
                  <c:v>1.45</c:v>
                </c:pt>
                <c:pt idx="36">
                  <c:v>1.44</c:v>
                </c:pt>
                <c:pt idx="37">
                  <c:v>1.43</c:v>
                </c:pt>
                <c:pt idx="38">
                  <c:v>1.42</c:v>
                </c:pt>
                <c:pt idx="39">
                  <c:v>1.41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A-4E42-8422-1FDB2E9C6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392943"/>
        <c:axId val="1644089007"/>
      </c:lineChart>
      <c:catAx>
        <c:axId val="2129392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m, cm-Intervall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44089007"/>
        <c:crosses val="autoZero"/>
        <c:auto val="1"/>
        <c:lblAlgn val="ctr"/>
        <c:lblOffset val="100"/>
        <c:noMultiLvlLbl val="0"/>
      </c:catAx>
      <c:valAx>
        <c:axId val="1644089007"/>
        <c:scaling>
          <c:orientation val="minMax"/>
          <c:max val="1.94"/>
          <c:min val="1.4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Sprunghöge (m, 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9392943"/>
        <c:crosses val="autoZero"/>
        <c:crossBetween val="between"/>
      </c:valAx>
      <c:spPr>
        <a:solidFill>
          <a:srgbClr val="FFFF00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268637129314062"/>
          <c:y val="0.36697992296417492"/>
          <c:w val="0.15164759259259258"/>
          <c:h val="0.119063333333333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Leichtathletik Hochsprung</a:t>
            </a:r>
          </a:p>
          <a:p>
            <a:pPr algn="l">
              <a:defRPr/>
            </a:pPr>
            <a:r>
              <a:rPr lang="en-US" sz="1000"/>
              <a:t>Punkte-Intervall / DLV-Punktetabelle</a:t>
            </a:r>
          </a:p>
        </c:rich>
      </c:tx>
      <c:layout>
        <c:manualLayout>
          <c:xMode val="edge"/>
          <c:yMode val="edge"/>
          <c:x val="8.6314593980691746E-4"/>
          <c:y val="8.65800865800865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1183907407407408"/>
          <c:y val="0.1701083955414664"/>
          <c:w val="0.85527018518518516"/>
          <c:h val="0.71182722222222239"/>
        </c:manualLayout>
      </c:layout>
      <c:lineChart>
        <c:grouping val="standard"/>
        <c:varyColors val="0"/>
        <c:ser>
          <c:idx val="0"/>
          <c:order val="0"/>
          <c:tx>
            <c:strRef>
              <c:f>'Vergleich Disziplinen'!$A$79</c:f>
              <c:strCache>
                <c:ptCount val="1"/>
                <c:pt idx="0">
                  <c:v>Jungen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'Vergleich Disziplinen'!$L$81:$AY$81</c15:sqref>
                  </c15:fullRef>
                </c:ext>
              </c:extLst>
              <c:f>('Vergleich Disziplinen'!$M$81,'Vergleich Disziplinen'!$O$81,'Vergleich Disziplinen'!$Q$81,'Vergleich Disziplinen'!$S$81,'Vergleich Disziplinen'!$U$81,'Vergleich Disziplinen'!$W$81,'Vergleich Disziplinen'!$Y$81,'Vergleich Disziplinen'!$AA$81,'Vergleich Disziplinen'!$AC$81,'Vergleich Disziplinen'!$AE$81,'Vergleich Disziplinen'!$AG$81,'Vergleich Disziplinen'!$AI$81,'Vergleich Disziplinen'!$AK$81,'Vergleich Disziplinen'!$AM$81,'Vergleich Disziplinen'!$AO$81,'Vergleich Disziplinen'!$AQ$81,'Vergleich Disziplinen'!$AS$81,'Vergleich Disziplinen'!$AU$81,'Vergleich Disziplinen'!$AW$81,'Vergleich Disziplinen'!$AY$81)</c:f>
              <c:numCache>
                <c:formatCode>0</c:formatCode>
                <c:ptCount val="20"/>
                <c:pt idx="0">
                  <c:v>4.5046911123483824</c:v>
                </c:pt>
                <c:pt idx="1">
                  <c:v>4.5282761243793175</c:v>
                </c:pt>
                <c:pt idx="2">
                  <c:v>4.5522355081790238</c:v>
                </c:pt>
                <c:pt idx="3">
                  <c:v>4.5765792739359767</c:v>
                </c:pt>
                <c:pt idx="4">
                  <c:v>4.6013178106132955</c:v>
                </c:pt>
                <c:pt idx="5">
                  <c:v>4.6264619045801965</c:v>
                </c:pt>
                <c:pt idx="6">
                  <c:v>4.6520227593715617</c:v>
                </c:pt>
                <c:pt idx="7">
                  <c:v>4.6780120166647521</c:v>
                </c:pt>
                <c:pt idx="8">
                  <c:v>4.7044417785591577</c:v>
                </c:pt>
                <c:pt idx="9">
                  <c:v>4.7313246312543242</c:v>
                </c:pt>
                <c:pt idx="10">
                  <c:v>4.758673670237954</c:v>
                </c:pt>
                <c:pt idx="11">
                  <c:v>4.7865025270905335</c:v>
                </c:pt>
                <c:pt idx="12">
                  <c:v>4.8148253980349409</c:v>
                </c:pt>
                <c:pt idx="13">
                  <c:v>4.8436570743698439</c:v>
                </c:pt>
                <c:pt idx="14">
                  <c:v>4.8730129749288835</c:v>
                </c:pt>
                <c:pt idx="15">
                  <c:v>4.9029091807312852</c:v>
                </c:pt>
                <c:pt idx="16">
                  <c:v>4.9333624720004536</c:v>
                </c:pt>
                <c:pt idx="17">
                  <c:v>4.9643903677446133</c:v>
                </c:pt>
                <c:pt idx="18">
                  <c:v>4.9960111681088506</c:v>
                </c:pt>
                <c:pt idx="19">
                  <c:v>5.0282439997342863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'Vergleich Disziplinen'!$L$79:$AY$79</c15:sqref>
                  </c15:fullRef>
                </c:ext>
              </c:extLst>
              <c:f>('Vergleich Disziplinen'!$M$79,'Vergleich Disziplinen'!$O$79,'Vergleich Disziplinen'!$Q$79,'Vergleich Disziplinen'!$S$79,'Vergleich Disziplinen'!$U$79,'Vergleich Disziplinen'!$W$79,'Vergleich Disziplinen'!$Y$79,'Vergleich Disziplinen'!$AA$79,'Vergleich Disziplinen'!$AC$79,'Vergleich Disziplinen'!$AE$79,'Vergleich Disziplinen'!$AG$79,'Vergleich Disziplinen'!$AI$79,'Vergleich Disziplinen'!$AK$79,'Vergleich Disziplinen'!$AM$79,'Vergleich Disziplinen'!$AO$79,'Vergleich Disziplinen'!$AQ$79,'Vergleich Disziplinen'!$AS$79,'Vergleich Disziplinen'!$AU$79,'Vergleich Disziplinen'!$AW$79,'Vergleich Disziplinen'!$AY$79)</c:f>
              <c:numCache>
                <c:formatCode>0</c:formatCode>
                <c:ptCount val="20"/>
                <c:pt idx="0">
                  <c:v>685.30549868122569</c:v>
                </c:pt>
                <c:pt idx="1">
                  <c:v>676.2843701356569</c:v>
                </c:pt>
                <c:pt idx="2">
                  <c:v>667.21588560844009</c:v>
                </c:pt>
                <c:pt idx="3">
                  <c:v>658.09929139716803</c:v>
                </c:pt>
                <c:pt idx="4">
                  <c:v>648.93381359193029</c:v>
                </c:pt>
                <c:pt idx="5">
                  <c:v>639.71865730858553</c:v>
                </c:pt>
                <c:pt idx="6">
                  <c:v>630.45300588421389</c:v>
                </c:pt>
                <c:pt idx="7">
                  <c:v>621.13602003245637</c:v>
                </c:pt>
                <c:pt idx="8">
                  <c:v>611.766836956259</c:v>
                </c:pt>
                <c:pt idx="9">
                  <c:v>602.34456941536916</c:v>
                </c:pt>
                <c:pt idx="10">
                  <c:v>592.8683047457381</c:v>
                </c:pt>
                <c:pt idx="11">
                  <c:v>583.33710382775268</c:v>
                </c:pt>
                <c:pt idx="12">
                  <c:v>573.75000000000011</c:v>
                </c:pt>
                <c:pt idx="13">
                  <c:v>564.10599791501068</c:v>
                </c:pt>
                <c:pt idx="14">
                  <c:v>554.40407233314113</c:v>
                </c:pt>
                <c:pt idx="15">
                  <c:v>544.6431668504631</c:v>
                </c:pt>
                <c:pt idx="16">
                  <c:v>534.8221925561902</c:v>
                </c:pt>
                <c:pt idx="17">
                  <c:v>524.94002661481159</c:v>
                </c:pt>
                <c:pt idx="18">
                  <c:v>514.99551076770842</c:v>
                </c:pt>
                <c:pt idx="19">
                  <c:v>504.98744974859147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B-4BBC-B97B-46197A0EC531}"/>
            </c:ext>
          </c:extLst>
        </c:ser>
        <c:ser>
          <c:idx val="1"/>
          <c:order val="1"/>
          <c:tx>
            <c:strRef>
              <c:f>'Vergleich Disziplinen'!$A$80</c:f>
              <c:strCache>
                <c:ptCount val="1"/>
                <c:pt idx="0">
                  <c:v>Mädchen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'Vergleich Disziplinen'!$L$81:$AY$81</c15:sqref>
                  </c15:fullRef>
                </c:ext>
              </c:extLst>
              <c:f>('Vergleich Disziplinen'!$M$81,'Vergleich Disziplinen'!$O$81,'Vergleich Disziplinen'!$Q$81,'Vergleich Disziplinen'!$S$81,'Vergleich Disziplinen'!$U$81,'Vergleich Disziplinen'!$W$81,'Vergleich Disziplinen'!$Y$81,'Vergleich Disziplinen'!$AA$81,'Vergleich Disziplinen'!$AC$81,'Vergleich Disziplinen'!$AE$81,'Vergleich Disziplinen'!$AG$81,'Vergleich Disziplinen'!$AI$81,'Vergleich Disziplinen'!$AK$81,'Vergleich Disziplinen'!$AM$81,'Vergleich Disziplinen'!$AO$81,'Vergleich Disziplinen'!$AQ$81,'Vergleich Disziplinen'!$AS$81,'Vergleich Disziplinen'!$AU$81,'Vergleich Disziplinen'!$AW$81,'Vergleich Disziplinen'!$AY$81)</c:f>
              <c:numCache>
                <c:formatCode>0</c:formatCode>
                <c:ptCount val="20"/>
                <c:pt idx="0">
                  <c:v>4.5046911123483824</c:v>
                </c:pt>
                <c:pt idx="1">
                  <c:v>4.5282761243793175</c:v>
                </c:pt>
                <c:pt idx="2">
                  <c:v>4.5522355081790238</c:v>
                </c:pt>
                <c:pt idx="3">
                  <c:v>4.5765792739359767</c:v>
                </c:pt>
                <c:pt idx="4">
                  <c:v>4.6013178106132955</c:v>
                </c:pt>
                <c:pt idx="5">
                  <c:v>4.6264619045801965</c:v>
                </c:pt>
                <c:pt idx="6">
                  <c:v>4.6520227593715617</c:v>
                </c:pt>
                <c:pt idx="7">
                  <c:v>4.6780120166647521</c:v>
                </c:pt>
                <c:pt idx="8">
                  <c:v>4.7044417785591577</c:v>
                </c:pt>
                <c:pt idx="9">
                  <c:v>4.7313246312543242</c:v>
                </c:pt>
                <c:pt idx="10">
                  <c:v>4.758673670237954</c:v>
                </c:pt>
                <c:pt idx="11">
                  <c:v>4.7865025270905335</c:v>
                </c:pt>
                <c:pt idx="12">
                  <c:v>4.8148253980349409</c:v>
                </c:pt>
                <c:pt idx="13">
                  <c:v>4.8436570743698439</c:v>
                </c:pt>
                <c:pt idx="14">
                  <c:v>4.8730129749288835</c:v>
                </c:pt>
                <c:pt idx="15">
                  <c:v>4.9029091807312852</c:v>
                </c:pt>
                <c:pt idx="16">
                  <c:v>4.9333624720004536</c:v>
                </c:pt>
                <c:pt idx="17">
                  <c:v>4.9643903677446133</c:v>
                </c:pt>
                <c:pt idx="18">
                  <c:v>4.9960111681088506</c:v>
                </c:pt>
                <c:pt idx="19">
                  <c:v>5.0282439997342863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'Vergleich Disziplinen'!$L$80:$AY$80</c15:sqref>
                  </c15:fullRef>
                </c:ext>
              </c:extLst>
              <c:f>('Vergleich Disziplinen'!$M$80,'Vergleich Disziplinen'!$O$80,'Vergleich Disziplinen'!$Q$80,'Vergleich Disziplinen'!$S$80,'Vergleich Disziplinen'!$U$80,'Vergleich Disziplinen'!$W$80,'Vergleich Disziplinen'!$Y$80,'Vergleich Disziplinen'!$AA$80,'Vergleich Disziplinen'!$AC$80,'Vergleich Disziplinen'!$AE$80,'Vergleich Disziplinen'!$AG$80,'Vergleich Disziplinen'!$AI$80,'Vergleich Disziplinen'!$AK$80,'Vergleich Disziplinen'!$AM$80,'Vergleich Disziplinen'!$AO$80,'Vergleich Disziplinen'!$AQ$80,'Vergleich Disziplinen'!$AS$80,'Vergleich Disziplinen'!$AU$80,'Vergleich Disziplinen'!$AW$80,'Vergleich Disziplinen'!$AY$80)</c:f>
              <c:numCache>
                <c:formatCode>0</c:formatCode>
                <c:ptCount val="20"/>
                <c:pt idx="0">
                  <c:v>672.36590592053687</c:v>
                </c:pt>
                <c:pt idx="1">
                  <c:v>661.34333759559865</c:v>
                </c:pt>
                <c:pt idx="2">
                  <c:v>650.25831695925774</c:v>
                </c:pt>
                <c:pt idx="3">
                  <c:v>639.10977028910349</c:v>
                </c:pt>
                <c:pt idx="4">
                  <c:v>627.89659273853238</c:v>
                </c:pt>
                <c:pt idx="5">
                  <c:v>616.61764705882354</c:v>
                </c:pt>
                <c:pt idx="6">
                  <c:v>605.27176225295352</c:v>
                </c:pt>
                <c:pt idx="7">
                  <c:v>593.85773215663653</c:v>
                </c:pt>
                <c:pt idx="8">
                  <c:v>582.3743139417212</c:v>
                </c:pt>
                <c:pt idx="9">
                  <c:v>570.82022653669389</c:v>
                </c:pt>
                <c:pt idx="10">
                  <c:v>559.19414895860143</c:v>
                </c:pt>
                <c:pt idx="11">
                  <c:v>547.49471855024512</c:v>
                </c:pt>
                <c:pt idx="12">
                  <c:v>535.72052911598985</c:v>
                </c:pt>
                <c:pt idx="13">
                  <c:v>523.87012894896759</c:v>
                </c:pt>
                <c:pt idx="14">
                  <c:v>511.94201874183926</c:v>
                </c:pt>
                <c:pt idx="15">
                  <c:v>499.9346493726033</c:v>
                </c:pt>
                <c:pt idx="16">
                  <c:v>487.84641955619719</c:v>
                </c:pt>
                <c:pt idx="17">
                  <c:v>475.6756733518082</c:v>
                </c:pt>
                <c:pt idx="18">
                  <c:v>463.42069751491147</c:v>
                </c:pt>
                <c:pt idx="19">
                  <c:v>451.07971868204652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B-4BBC-B97B-46197A0E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03696"/>
        <c:axId val="1678974736"/>
      </c:lineChart>
      <c:catAx>
        <c:axId val="88503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Pkte-Intervall (Jungen)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78974736"/>
        <c:crosses val="autoZero"/>
        <c:auto val="1"/>
        <c:lblAlgn val="ctr"/>
        <c:lblOffset val="100"/>
        <c:noMultiLvlLbl val="0"/>
      </c:catAx>
      <c:valAx>
        <c:axId val="1678974736"/>
        <c:scaling>
          <c:orientation val="minMax"/>
          <c:max val="690"/>
          <c:min val="45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Punkte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503696"/>
        <c:crosses val="autoZero"/>
        <c:crossBetween val="between"/>
      </c:valAx>
      <c:spPr>
        <a:solidFill>
          <a:srgbClr val="FFFF00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7994607573545"/>
          <c:y val="0.38429594028019226"/>
          <c:w val="0.15164759259259258"/>
          <c:h val="0.119063333333333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38100</xdr:rowOff>
    </xdr:from>
    <xdr:to>
      <xdr:col>0</xdr:col>
      <xdr:colOff>266700</xdr:colOff>
      <xdr:row>3</xdr:row>
      <xdr:rowOff>198882</xdr:rowOff>
    </xdr:to>
    <xdr:sp macro="" textlink="">
      <xdr:nvSpPr>
        <xdr:cNvPr id="2" name="Pfeil: eingekerbt nach rechts 1">
          <a:extLst>
            <a:ext uri="{FF2B5EF4-FFF2-40B4-BE49-F238E27FC236}">
              <a16:creationId xmlns:a16="http://schemas.microsoft.com/office/drawing/2014/main" id="{5E1A953E-C221-4322-AEBE-93A849EC5620}"/>
            </a:ext>
          </a:extLst>
        </xdr:cNvPr>
        <xdr:cNvSpPr/>
      </xdr:nvSpPr>
      <xdr:spPr>
        <a:xfrm>
          <a:off x="47625" y="438150"/>
          <a:ext cx="219075" cy="160782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66675</xdr:colOff>
      <xdr:row>4</xdr:row>
      <xdr:rowOff>57150</xdr:rowOff>
    </xdr:from>
    <xdr:to>
      <xdr:col>0</xdr:col>
      <xdr:colOff>285750</xdr:colOff>
      <xdr:row>4</xdr:row>
      <xdr:rowOff>217932</xdr:rowOff>
    </xdr:to>
    <xdr:sp macro="" textlink="">
      <xdr:nvSpPr>
        <xdr:cNvPr id="3" name="Pfeil: eingekerbt nach rechts 2">
          <a:extLst>
            <a:ext uri="{FF2B5EF4-FFF2-40B4-BE49-F238E27FC236}">
              <a16:creationId xmlns:a16="http://schemas.microsoft.com/office/drawing/2014/main" id="{8024F1B2-3A1F-4626-9B6D-8CDE76D46DA0}"/>
            </a:ext>
          </a:extLst>
        </xdr:cNvPr>
        <xdr:cNvSpPr/>
      </xdr:nvSpPr>
      <xdr:spPr>
        <a:xfrm>
          <a:off x="66675" y="857250"/>
          <a:ext cx="219075" cy="160782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66675</xdr:colOff>
      <xdr:row>5</xdr:row>
      <xdr:rowOff>47625</xdr:rowOff>
    </xdr:from>
    <xdr:to>
      <xdr:col>0</xdr:col>
      <xdr:colOff>285750</xdr:colOff>
      <xdr:row>5</xdr:row>
      <xdr:rowOff>208407</xdr:rowOff>
    </xdr:to>
    <xdr:sp macro="" textlink="">
      <xdr:nvSpPr>
        <xdr:cNvPr id="5" name="Pfeil: eingekerbt nach rechts 4">
          <a:extLst>
            <a:ext uri="{FF2B5EF4-FFF2-40B4-BE49-F238E27FC236}">
              <a16:creationId xmlns:a16="http://schemas.microsoft.com/office/drawing/2014/main" id="{929B1784-1DDB-4231-844A-71B26F5E9B44}"/>
            </a:ext>
          </a:extLst>
        </xdr:cNvPr>
        <xdr:cNvSpPr/>
      </xdr:nvSpPr>
      <xdr:spPr>
        <a:xfrm>
          <a:off x="66675" y="1104900"/>
          <a:ext cx="219075" cy="160782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57150</xdr:colOff>
      <xdr:row>6</xdr:row>
      <xdr:rowOff>28575</xdr:rowOff>
    </xdr:from>
    <xdr:to>
      <xdr:col>0</xdr:col>
      <xdr:colOff>276225</xdr:colOff>
      <xdr:row>6</xdr:row>
      <xdr:rowOff>189357</xdr:rowOff>
    </xdr:to>
    <xdr:sp macro="" textlink="">
      <xdr:nvSpPr>
        <xdr:cNvPr id="7" name="Pfeil: eingekerbt nach rechts 6">
          <a:extLst>
            <a:ext uri="{FF2B5EF4-FFF2-40B4-BE49-F238E27FC236}">
              <a16:creationId xmlns:a16="http://schemas.microsoft.com/office/drawing/2014/main" id="{6C2D1854-F167-43CE-A238-05215F91C98F}"/>
            </a:ext>
          </a:extLst>
        </xdr:cNvPr>
        <xdr:cNvSpPr/>
      </xdr:nvSpPr>
      <xdr:spPr>
        <a:xfrm>
          <a:off x="57150" y="1343025"/>
          <a:ext cx="219075" cy="160782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57150</xdr:colOff>
      <xdr:row>2</xdr:row>
      <xdr:rowOff>28575</xdr:rowOff>
    </xdr:from>
    <xdr:to>
      <xdr:col>0</xdr:col>
      <xdr:colOff>276225</xdr:colOff>
      <xdr:row>2</xdr:row>
      <xdr:rowOff>189357</xdr:rowOff>
    </xdr:to>
    <xdr:sp macro="" textlink="">
      <xdr:nvSpPr>
        <xdr:cNvPr id="9" name="Pfeil: eingekerbt nach rechts 8">
          <a:extLst>
            <a:ext uri="{FF2B5EF4-FFF2-40B4-BE49-F238E27FC236}">
              <a16:creationId xmlns:a16="http://schemas.microsoft.com/office/drawing/2014/main" id="{60C22411-8E2A-48EB-A775-AB878DAB4DC2}"/>
            </a:ext>
          </a:extLst>
        </xdr:cNvPr>
        <xdr:cNvSpPr/>
      </xdr:nvSpPr>
      <xdr:spPr>
        <a:xfrm>
          <a:off x="57150" y="314325"/>
          <a:ext cx="219075" cy="160782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57150</xdr:colOff>
      <xdr:row>7</xdr:row>
      <xdr:rowOff>57150</xdr:rowOff>
    </xdr:from>
    <xdr:to>
      <xdr:col>0</xdr:col>
      <xdr:colOff>276225</xdr:colOff>
      <xdr:row>7</xdr:row>
      <xdr:rowOff>217932</xdr:rowOff>
    </xdr:to>
    <xdr:sp macro="" textlink="">
      <xdr:nvSpPr>
        <xdr:cNvPr id="11" name="Pfeil: eingekerbt nach rechts 10">
          <a:extLst>
            <a:ext uri="{FF2B5EF4-FFF2-40B4-BE49-F238E27FC236}">
              <a16:creationId xmlns:a16="http://schemas.microsoft.com/office/drawing/2014/main" id="{3690E57F-317E-4C6A-B4DE-8B2494784B2E}"/>
            </a:ext>
          </a:extLst>
        </xdr:cNvPr>
        <xdr:cNvSpPr/>
      </xdr:nvSpPr>
      <xdr:spPr>
        <a:xfrm>
          <a:off x="57150" y="1628775"/>
          <a:ext cx="219075" cy="160782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57150</xdr:colOff>
      <xdr:row>8</xdr:row>
      <xdr:rowOff>66675</xdr:rowOff>
    </xdr:from>
    <xdr:to>
      <xdr:col>0</xdr:col>
      <xdr:colOff>276225</xdr:colOff>
      <xdr:row>8</xdr:row>
      <xdr:rowOff>227457</xdr:rowOff>
    </xdr:to>
    <xdr:sp macro="" textlink="">
      <xdr:nvSpPr>
        <xdr:cNvPr id="12" name="Pfeil: eingekerbt nach rechts 11">
          <a:extLst>
            <a:ext uri="{FF2B5EF4-FFF2-40B4-BE49-F238E27FC236}">
              <a16:creationId xmlns:a16="http://schemas.microsoft.com/office/drawing/2014/main" id="{4645B21E-A5F0-4399-9767-358648ECBCB3}"/>
            </a:ext>
          </a:extLst>
        </xdr:cNvPr>
        <xdr:cNvSpPr/>
      </xdr:nvSpPr>
      <xdr:spPr>
        <a:xfrm>
          <a:off x="57150" y="1895475"/>
          <a:ext cx="219075" cy="160782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581024</xdr:colOff>
      <xdr:row>25</xdr:row>
      <xdr:rowOff>147637</xdr:rowOff>
    </xdr:from>
    <xdr:to>
      <xdr:col>16</xdr:col>
      <xdr:colOff>657225</xdr:colOff>
      <xdr:row>44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475B06F-7A1A-4DD9-9484-BE8E643CAB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12</xdr:row>
      <xdr:rowOff>0</xdr:rowOff>
    </xdr:from>
    <xdr:to>
      <xdr:col>10</xdr:col>
      <xdr:colOff>199349</xdr:colOff>
      <xdr:row>30</xdr:row>
      <xdr:rowOff>171000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B252C11-FF23-4E5D-90B3-8C956F252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1485900</xdr:colOff>
      <xdr:row>48</xdr:row>
      <xdr:rowOff>9525</xdr:rowOff>
    </xdr:from>
    <xdr:to>
      <xdr:col>10</xdr:col>
      <xdr:colOff>161250</xdr:colOff>
      <xdr:row>66</xdr:row>
      <xdr:rowOff>180525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A8BFA118-DE9D-4388-B8D6-EA7F5A562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1485900</xdr:colOff>
      <xdr:row>118</xdr:row>
      <xdr:rowOff>23812</xdr:rowOff>
    </xdr:from>
    <xdr:to>
      <xdr:col>10</xdr:col>
      <xdr:colOff>161250</xdr:colOff>
      <xdr:row>137</xdr:row>
      <xdr:rowOff>4312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3D37015-00FB-4374-9877-8025E7A89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9525</xdr:colOff>
      <xdr:row>12</xdr:row>
      <xdr:rowOff>14286</xdr:rowOff>
    </xdr:from>
    <xdr:to>
      <xdr:col>21</xdr:col>
      <xdr:colOff>180300</xdr:colOff>
      <xdr:row>30</xdr:row>
      <xdr:rowOff>185286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33E1787B-1C83-449D-9871-BB5EED244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9524</xdr:colOff>
      <xdr:row>48</xdr:row>
      <xdr:rowOff>14285</xdr:rowOff>
    </xdr:from>
    <xdr:to>
      <xdr:col>21</xdr:col>
      <xdr:colOff>180299</xdr:colOff>
      <xdr:row>66</xdr:row>
      <xdr:rowOff>185285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547F5330-8107-44FC-BC9D-007744262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28574</xdr:colOff>
      <xdr:row>118</xdr:row>
      <xdr:rowOff>23812</xdr:rowOff>
    </xdr:from>
    <xdr:to>
      <xdr:col>21</xdr:col>
      <xdr:colOff>199349</xdr:colOff>
      <xdr:row>137</xdr:row>
      <xdr:rowOff>4312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4491D717-2665-4459-8EC1-037EBAFF3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83</xdr:row>
      <xdr:rowOff>9525</xdr:rowOff>
    </xdr:from>
    <xdr:to>
      <xdr:col>10</xdr:col>
      <xdr:colOff>170775</xdr:colOff>
      <xdr:row>101</xdr:row>
      <xdr:rowOff>180525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7DE94313-1D4C-47A3-8146-FA32659CC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28574</xdr:colOff>
      <xdr:row>82</xdr:row>
      <xdr:rowOff>180975</xdr:rowOff>
    </xdr:from>
    <xdr:to>
      <xdr:col>21</xdr:col>
      <xdr:colOff>199349</xdr:colOff>
      <xdr:row>101</xdr:row>
      <xdr:rowOff>161475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8912EE2D-5982-4CB1-9E6B-D6520A338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9525</xdr:colOff>
      <xdr:row>153</xdr:row>
      <xdr:rowOff>28575</xdr:rowOff>
    </xdr:from>
    <xdr:to>
      <xdr:col>21</xdr:col>
      <xdr:colOff>180300</xdr:colOff>
      <xdr:row>172</xdr:row>
      <xdr:rowOff>9075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2FECE4B9-E0A8-4CB4-8593-32A4A6E3C0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33336</xdr:colOff>
      <xdr:row>153</xdr:row>
      <xdr:rowOff>14287</xdr:rowOff>
    </xdr:from>
    <xdr:to>
      <xdr:col>10</xdr:col>
      <xdr:colOff>204111</xdr:colOff>
      <xdr:row>171</xdr:row>
      <xdr:rowOff>185287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24899BB9-7C39-4D70-832D-97C5AADC8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-pc\hdrive2go\Sportunterricht\LK%20Sport\Abitur\Praxis\Abi%20Bay\notenberechnung_sportkurs_und_sportabitur_g8_version_2016_04_19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es mich!"/>
      <sheetName val="Spielsportart"/>
      <sheetName val="Gymnastik und Tanz"/>
      <sheetName val="Gerätturnen"/>
      <sheetName val="Leichtathletik"/>
      <sheetName val="Schwimmen"/>
      <sheetName val="Additum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undesjugendspiele.de/wp-content/uploads/downloads/handbuch/handbuch_komplett_15_07_2017.pdf" TargetMode="External"/><Relationship Id="rId2" Type="http://schemas.openxmlformats.org/officeDocument/2006/relationships/hyperlink" Target="https://www.leichtathletik.de/fileadmin/user_upload/002_Wettkaempfe/06_Service/02_Materialien_Infos/02_Sonstige/Punktewertung_national.pdf" TargetMode="External"/><Relationship Id="rId1" Type="http://schemas.openxmlformats.org/officeDocument/2006/relationships/hyperlink" Target="https://www.kmk.org/fileadmin/Dateien/veroeffentlichungen_beschluesse/1989/1989_12_01-EPA-Sport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9F7B3-7C70-4FE0-9594-24AB5A078EFA}">
  <dimension ref="A2:I6"/>
  <sheetViews>
    <sheetView tabSelected="1" workbookViewId="0">
      <selection activeCell="D41" sqref="D41"/>
    </sheetView>
  </sheetViews>
  <sheetFormatPr baseColWidth="10" defaultRowHeight="15" x14ac:dyDescent="0.25"/>
  <sheetData>
    <row r="2" spans="1:9" s="164" customFormat="1" ht="21" x14ac:dyDescent="0.35">
      <c r="A2" s="164" t="s">
        <v>231</v>
      </c>
    </row>
    <row r="4" spans="1:9" ht="18.75" x14ac:dyDescent="0.3">
      <c r="B4" s="179" t="s">
        <v>232</v>
      </c>
      <c r="C4" s="201" t="s">
        <v>236</v>
      </c>
    </row>
    <row r="5" spans="1:9" ht="18.75" x14ac:dyDescent="0.3">
      <c r="B5" s="179" t="s">
        <v>233</v>
      </c>
      <c r="C5" s="201" t="s">
        <v>237</v>
      </c>
      <c r="D5" s="201"/>
      <c r="E5" s="201"/>
      <c r="F5" s="201"/>
    </row>
    <row r="6" spans="1:9" ht="18.75" x14ac:dyDescent="0.3">
      <c r="B6" s="179" t="s">
        <v>234</v>
      </c>
      <c r="C6" s="201" t="s">
        <v>235</v>
      </c>
      <c r="D6" s="201"/>
      <c r="E6" s="201"/>
      <c r="F6" s="201"/>
      <c r="G6" s="201"/>
      <c r="H6" s="201"/>
      <c r="I6" s="201"/>
    </row>
  </sheetData>
  <hyperlinks>
    <hyperlink ref="C4" r:id="rId1" xr:uid="{3652C1F8-08F3-4806-96D7-13EB59BB1417}"/>
    <hyperlink ref="C5:F5" r:id="rId2" display="Nationale Punktetabelle Mehrkampf Jugend " xr:uid="{C5C033FB-AD0C-440F-A58F-9D6EAA012667}"/>
    <hyperlink ref="C6:I6" r:id="rId3" display="Punkteberechnung in BJSp-Wertungstabellen nach DL-Nationale Punktetabelle-Formeln" xr:uid="{3E922FBE-8C8F-4D2E-A92C-0DCCBFA3D7E3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156FB-9A5B-4037-A0AF-AB65C5639364}">
  <dimension ref="A3:I8"/>
  <sheetViews>
    <sheetView workbookViewId="0">
      <selection activeCell="I6" sqref="I6"/>
    </sheetView>
  </sheetViews>
  <sheetFormatPr baseColWidth="10" defaultRowHeight="15" x14ac:dyDescent="0.25"/>
  <cols>
    <col min="4" max="4" width="18" customWidth="1"/>
    <col min="5" max="5" width="14.7109375" customWidth="1"/>
    <col min="7" max="7" width="20.85546875" customWidth="1"/>
  </cols>
  <sheetData>
    <row r="3" spans="1:9" s="164" customFormat="1" ht="21" x14ac:dyDescent="0.35">
      <c r="A3" s="164" t="s">
        <v>260</v>
      </c>
    </row>
    <row r="4" spans="1:9" ht="18.75" x14ac:dyDescent="0.3">
      <c r="B4" s="237" t="s">
        <v>265</v>
      </c>
      <c r="C4" s="237"/>
      <c r="D4" s="179" t="s">
        <v>266</v>
      </c>
      <c r="E4" s="11" t="s">
        <v>269</v>
      </c>
      <c r="F4" s="11" t="s">
        <v>270</v>
      </c>
      <c r="G4" s="238" t="s">
        <v>271</v>
      </c>
      <c r="H4" s="11" t="s">
        <v>269</v>
      </c>
      <c r="I4" s="11" t="s">
        <v>270</v>
      </c>
    </row>
    <row r="5" spans="1:9" ht="18.75" x14ac:dyDescent="0.3">
      <c r="B5" t="s">
        <v>261</v>
      </c>
      <c r="D5" s="239" t="s">
        <v>273</v>
      </c>
      <c r="E5" s="214">
        <v>1550</v>
      </c>
      <c r="F5" s="240">
        <f>E5/3</f>
        <v>516.66666666666663</v>
      </c>
      <c r="G5" s="239" t="s">
        <v>267</v>
      </c>
      <c r="H5" s="214">
        <v>1275</v>
      </c>
      <c r="I5" s="240">
        <f>H5/3</f>
        <v>425</v>
      </c>
    </row>
    <row r="6" spans="1:9" ht="18.75" x14ac:dyDescent="0.3">
      <c r="B6" t="s">
        <v>262</v>
      </c>
      <c r="D6" s="239" t="s">
        <v>272</v>
      </c>
      <c r="E6" s="214">
        <v>1150</v>
      </c>
      <c r="F6" s="240">
        <f>E6/3</f>
        <v>383.33333333333331</v>
      </c>
      <c r="G6" s="239" t="s">
        <v>268</v>
      </c>
      <c r="H6" s="214">
        <v>950</v>
      </c>
      <c r="I6" s="240">
        <f>H6/3</f>
        <v>316.66666666666669</v>
      </c>
    </row>
    <row r="7" spans="1:9" x14ac:dyDescent="0.25">
      <c r="B7" t="s">
        <v>263</v>
      </c>
    </row>
    <row r="8" spans="1:9" x14ac:dyDescent="0.25">
      <c r="B8" t="s">
        <v>264</v>
      </c>
    </row>
  </sheetData>
  <mergeCells count="1">
    <mergeCell ref="B4:C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E2961-D80F-4F0C-918A-1BA5165E225D}">
  <dimension ref="A1:O78"/>
  <sheetViews>
    <sheetView topLeftCell="A28" workbookViewId="0">
      <selection activeCell="B59" sqref="B59:M74"/>
    </sheetView>
  </sheetViews>
  <sheetFormatPr baseColWidth="10" defaultRowHeight="15.75" x14ac:dyDescent="0.25"/>
  <cols>
    <col min="1" max="1" width="14.42578125" style="48" customWidth="1"/>
    <col min="2" max="14" width="9.85546875" style="47" customWidth="1"/>
    <col min="15" max="16384" width="11.42578125" style="47"/>
  </cols>
  <sheetData>
    <row r="1" spans="1:14" s="162" customFormat="1" ht="20.25" x14ac:dyDescent="0.3">
      <c r="A1" s="161" t="s">
        <v>227</v>
      </c>
    </row>
    <row r="3" spans="1:14" s="60" customFormat="1" ht="15" customHeight="1" x14ac:dyDescent="0.25">
      <c r="A3" s="61" t="s">
        <v>20</v>
      </c>
      <c r="B3" s="56" t="s">
        <v>49</v>
      </c>
      <c r="C3" s="56" t="s">
        <v>0</v>
      </c>
      <c r="D3" s="56" t="s">
        <v>48</v>
      </c>
      <c r="E3" s="56" t="s">
        <v>47</v>
      </c>
      <c r="F3" s="56" t="s">
        <v>61</v>
      </c>
      <c r="G3" s="56" t="s">
        <v>15</v>
      </c>
      <c r="H3" s="56" t="s">
        <v>62</v>
      </c>
      <c r="I3" s="56" t="s">
        <v>1</v>
      </c>
      <c r="J3" s="56" t="s">
        <v>2</v>
      </c>
      <c r="K3" s="56" t="s">
        <v>60</v>
      </c>
      <c r="L3" s="56" t="s">
        <v>59</v>
      </c>
      <c r="M3" s="56" t="s">
        <v>58</v>
      </c>
      <c r="N3" s="56" t="s">
        <v>42</v>
      </c>
    </row>
    <row r="4" spans="1:14" ht="15" customHeight="1" x14ac:dyDescent="0.25">
      <c r="A4" s="51"/>
      <c r="B4" s="55">
        <v>15</v>
      </c>
      <c r="C4" s="55"/>
      <c r="D4" s="59"/>
      <c r="E4" s="59"/>
      <c r="F4" s="59"/>
      <c r="G4" s="59"/>
      <c r="H4" s="55"/>
      <c r="I4" s="55"/>
      <c r="J4" s="58"/>
      <c r="K4" s="58"/>
      <c r="L4" s="58"/>
      <c r="M4" s="58"/>
      <c r="N4" s="55"/>
    </row>
    <row r="5" spans="1:14" ht="15" customHeight="1" x14ac:dyDescent="0.25">
      <c r="A5" s="51"/>
      <c r="B5" s="55">
        <v>14</v>
      </c>
      <c r="C5" s="55"/>
      <c r="D5" s="59"/>
      <c r="E5" s="59"/>
      <c r="F5" s="59"/>
      <c r="G5" s="59"/>
      <c r="H5" s="55"/>
      <c r="I5" s="55"/>
      <c r="J5" s="58"/>
      <c r="K5" s="58"/>
      <c r="L5" s="58"/>
      <c r="M5" s="58"/>
      <c r="N5" s="55"/>
    </row>
    <row r="6" spans="1:14" ht="15" customHeight="1" x14ac:dyDescent="0.25">
      <c r="A6" s="51"/>
      <c r="B6" s="55">
        <v>13</v>
      </c>
      <c r="C6" s="55"/>
      <c r="D6" s="59"/>
      <c r="E6" s="59"/>
      <c r="F6" s="59"/>
      <c r="G6" s="59"/>
      <c r="H6" s="55"/>
      <c r="I6" s="55"/>
      <c r="J6" s="58"/>
      <c r="K6" s="58"/>
      <c r="L6" s="58"/>
      <c r="M6" s="58"/>
      <c r="N6" s="55"/>
    </row>
    <row r="7" spans="1:14" ht="15" customHeight="1" x14ac:dyDescent="0.25">
      <c r="A7" s="51"/>
      <c r="B7" s="55">
        <v>12</v>
      </c>
      <c r="C7" s="55"/>
      <c r="D7" s="59"/>
      <c r="E7" s="59"/>
      <c r="F7" s="59"/>
      <c r="G7" s="59"/>
      <c r="H7" s="55"/>
      <c r="I7" s="55"/>
      <c r="J7" s="58"/>
      <c r="K7" s="58"/>
      <c r="L7" s="58"/>
      <c r="M7" s="58"/>
      <c r="N7" s="55"/>
    </row>
    <row r="8" spans="1:14" ht="15" customHeight="1" x14ac:dyDescent="0.25">
      <c r="A8" s="51"/>
      <c r="B8" s="114">
        <v>11</v>
      </c>
      <c r="C8" s="114">
        <v>12.9</v>
      </c>
      <c r="D8" s="135" t="s">
        <v>87</v>
      </c>
      <c r="E8" s="115" t="s">
        <v>57</v>
      </c>
      <c r="F8" s="115" t="s">
        <v>56</v>
      </c>
      <c r="G8" s="115" t="s">
        <v>55</v>
      </c>
      <c r="H8" s="114">
        <v>18.899999999999999</v>
      </c>
      <c r="I8" s="114">
        <v>5.17</v>
      </c>
      <c r="J8" s="116">
        <v>1.55</v>
      </c>
      <c r="K8" s="116">
        <v>8.6999999999999993</v>
      </c>
      <c r="L8" s="116">
        <v>25.35</v>
      </c>
      <c r="M8" s="116">
        <v>31.6</v>
      </c>
      <c r="N8" s="114">
        <v>2950</v>
      </c>
    </row>
    <row r="9" spans="1:14" ht="15" customHeight="1" x14ac:dyDescent="0.25">
      <c r="A9" s="51"/>
      <c r="B9" s="55">
        <v>10</v>
      </c>
      <c r="C9" s="55"/>
      <c r="D9" s="59"/>
      <c r="E9" s="59"/>
      <c r="F9" s="59"/>
      <c r="G9" s="59"/>
      <c r="H9" s="55"/>
      <c r="I9" s="55"/>
      <c r="J9" s="58"/>
      <c r="K9" s="58"/>
      <c r="L9" s="58"/>
      <c r="M9" s="58"/>
      <c r="N9" s="55"/>
    </row>
    <row r="10" spans="1:14" ht="15" customHeight="1" x14ac:dyDescent="0.25">
      <c r="A10" s="51"/>
      <c r="B10" s="55">
        <v>9</v>
      </c>
      <c r="C10" s="55"/>
      <c r="D10" s="59"/>
      <c r="E10" s="59"/>
      <c r="F10" s="59"/>
      <c r="G10" s="59"/>
      <c r="H10" s="55"/>
      <c r="I10" s="55"/>
      <c r="J10" s="58"/>
      <c r="K10" s="58"/>
      <c r="L10" s="58"/>
      <c r="M10" s="58"/>
      <c r="N10" s="55"/>
    </row>
    <row r="11" spans="1:14" ht="15" customHeight="1" x14ac:dyDescent="0.25">
      <c r="A11" s="51"/>
      <c r="B11" s="55">
        <v>8</v>
      </c>
      <c r="C11" s="55"/>
      <c r="D11" s="59"/>
      <c r="E11" s="59"/>
      <c r="F11" s="59"/>
      <c r="G11" s="59"/>
      <c r="H11" s="55"/>
      <c r="I11" s="55"/>
      <c r="J11" s="58"/>
      <c r="K11" s="58"/>
      <c r="L11" s="58"/>
      <c r="M11" s="58"/>
      <c r="N11" s="55"/>
    </row>
    <row r="12" spans="1:14" ht="15" customHeight="1" x14ac:dyDescent="0.25">
      <c r="A12" s="51"/>
      <c r="B12" s="55">
        <v>7</v>
      </c>
      <c r="C12" s="55"/>
      <c r="D12" s="59"/>
      <c r="E12" s="59"/>
      <c r="F12" s="59"/>
      <c r="G12" s="59"/>
      <c r="H12" s="55"/>
      <c r="I12" s="55"/>
      <c r="J12" s="58"/>
      <c r="K12" s="58"/>
      <c r="L12" s="58"/>
      <c r="M12" s="58"/>
      <c r="N12" s="55"/>
    </row>
    <row r="13" spans="1:14" ht="15" customHeight="1" x14ac:dyDescent="0.25">
      <c r="A13" s="51"/>
      <c r="B13" s="55">
        <v>6</v>
      </c>
      <c r="C13" s="55"/>
      <c r="D13" s="59"/>
      <c r="E13" s="59"/>
      <c r="F13" s="59"/>
      <c r="G13" s="59"/>
      <c r="H13" s="55"/>
      <c r="I13" s="55"/>
      <c r="J13" s="58"/>
      <c r="K13" s="58"/>
      <c r="L13" s="58"/>
      <c r="M13" s="58"/>
      <c r="N13" s="55"/>
    </row>
    <row r="14" spans="1:14" ht="15" customHeight="1" x14ac:dyDescent="0.25">
      <c r="A14" s="51"/>
      <c r="B14" s="111">
        <v>5</v>
      </c>
      <c r="C14" s="111">
        <v>14.3</v>
      </c>
      <c r="D14" s="112" t="s">
        <v>54</v>
      </c>
      <c r="E14" s="112" t="s">
        <v>53</v>
      </c>
      <c r="F14" s="112" t="s">
        <v>52</v>
      </c>
      <c r="G14" s="112" t="s">
        <v>51</v>
      </c>
      <c r="H14" s="111">
        <v>22.2</v>
      </c>
      <c r="I14" s="111">
        <v>4.21</v>
      </c>
      <c r="J14" s="113">
        <v>1.35</v>
      </c>
      <c r="K14" s="113">
        <v>6.8</v>
      </c>
      <c r="L14" s="113">
        <v>19.34</v>
      </c>
      <c r="M14" s="113">
        <v>22.44</v>
      </c>
      <c r="N14" s="111">
        <v>2400</v>
      </c>
    </row>
    <row r="15" spans="1:14" ht="15" customHeight="1" x14ac:dyDescent="0.25">
      <c r="A15" s="51"/>
      <c r="B15" s="55">
        <v>4</v>
      </c>
      <c r="C15" s="55"/>
      <c r="D15" s="59"/>
      <c r="E15" s="59"/>
      <c r="F15" s="59"/>
      <c r="G15" s="59"/>
      <c r="H15" s="55"/>
      <c r="I15" s="55"/>
      <c r="J15" s="58"/>
      <c r="K15" s="58"/>
      <c r="L15" s="58"/>
      <c r="M15" s="58"/>
      <c r="N15" s="55"/>
    </row>
    <row r="16" spans="1:14" ht="15" customHeight="1" x14ac:dyDescent="0.25">
      <c r="A16" s="51"/>
      <c r="B16" s="55">
        <v>3</v>
      </c>
      <c r="C16" s="55"/>
      <c r="D16" s="59"/>
      <c r="E16" s="59"/>
      <c r="F16" s="59"/>
      <c r="G16" s="59"/>
      <c r="H16" s="55"/>
      <c r="I16" s="55"/>
      <c r="J16" s="58"/>
      <c r="K16" s="58"/>
      <c r="L16" s="58"/>
      <c r="M16" s="58"/>
      <c r="N16" s="55"/>
    </row>
    <row r="17" spans="1:14" ht="15" customHeight="1" x14ac:dyDescent="0.25">
      <c r="A17" s="51"/>
      <c r="B17" s="55">
        <v>2</v>
      </c>
      <c r="C17" s="55"/>
      <c r="D17" s="59"/>
      <c r="E17" s="59"/>
      <c r="F17" s="59"/>
      <c r="G17" s="59"/>
      <c r="H17" s="55"/>
      <c r="I17" s="55"/>
      <c r="J17" s="58"/>
      <c r="K17" s="58"/>
      <c r="L17" s="58"/>
      <c r="M17" s="58"/>
      <c r="N17" s="55"/>
    </row>
    <row r="18" spans="1:14" ht="15" customHeight="1" x14ac:dyDescent="0.25">
      <c r="A18" s="51"/>
      <c r="B18" s="55">
        <v>1</v>
      </c>
      <c r="C18" s="55"/>
      <c r="D18" s="59"/>
      <c r="E18" s="59"/>
      <c r="F18" s="59"/>
      <c r="G18" s="59"/>
      <c r="H18" s="55"/>
      <c r="I18" s="55"/>
      <c r="J18" s="58"/>
      <c r="K18" s="58"/>
      <c r="L18" s="58"/>
      <c r="M18" s="58"/>
      <c r="N18" s="55"/>
    </row>
    <row r="19" spans="1:14" ht="15" customHeight="1" x14ac:dyDescent="0.25">
      <c r="A19" s="51"/>
      <c r="B19" s="62"/>
      <c r="C19" s="62"/>
      <c r="D19" s="62"/>
      <c r="E19" s="63"/>
      <c r="F19" s="63"/>
      <c r="G19" s="63"/>
      <c r="H19" s="62"/>
      <c r="I19" s="62"/>
      <c r="J19" s="62"/>
      <c r="K19" s="62"/>
      <c r="L19" s="62"/>
      <c r="M19" s="62"/>
      <c r="N19" s="62"/>
    </row>
    <row r="20" spans="1:14" s="60" customFormat="1" ht="15" customHeight="1" x14ac:dyDescent="0.25">
      <c r="A20" s="61" t="s">
        <v>21</v>
      </c>
      <c r="B20" s="56" t="s">
        <v>49</v>
      </c>
      <c r="C20" s="56" t="s">
        <v>0</v>
      </c>
      <c r="D20" s="56" t="s">
        <v>48</v>
      </c>
      <c r="E20" s="57" t="s">
        <v>47</v>
      </c>
      <c r="F20" s="57" t="s">
        <v>46</v>
      </c>
      <c r="G20" s="57" t="s">
        <v>15</v>
      </c>
      <c r="H20" s="56" t="s">
        <v>50</v>
      </c>
      <c r="I20" s="56" t="s">
        <v>1</v>
      </c>
      <c r="J20" s="56" t="s">
        <v>2</v>
      </c>
      <c r="K20" s="56" t="s">
        <v>45</v>
      </c>
      <c r="L20" s="56" t="s">
        <v>44</v>
      </c>
      <c r="M20" s="56" t="s">
        <v>43</v>
      </c>
      <c r="N20" s="56" t="s">
        <v>42</v>
      </c>
    </row>
    <row r="21" spans="1:14" ht="15" customHeight="1" x14ac:dyDescent="0.25">
      <c r="A21" s="51"/>
      <c r="B21" s="55">
        <v>15</v>
      </c>
      <c r="C21" s="55"/>
      <c r="D21" s="59"/>
      <c r="E21" s="59"/>
      <c r="F21" s="59"/>
      <c r="G21" s="59"/>
      <c r="H21" s="55"/>
      <c r="I21" s="55"/>
      <c r="J21" s="58"/>
      <c r="K21" s="58"/>
      <c r="L21" s="58"/>
      <c r="M21" s="58"/>
      <c r="N21" s="55"/>
    </row>
    <row r="22" spans="1:14" ht="15" customHeight="1" x14ac:dyDescent="0.25">
      <c r="A22" s="51"/>
      <c r="B22" s="55">
        <v>14</v>
      </c>
      <c r="C22" s="55"/>
      <c r="D22" s="59"/>
      <c r="E22" s="59"/>
      <c r="F22" s="59"/>
      <c r="G22" s="59"/>
      <c r="H22" s="55"/>
      <c r="I22" s="55"/>
      <c r="J22" s="58"/>
      <c r="K22" s="58"/>
      <c r="L22" s="58"/>
      <c r="M22" s="58"/>
      <c r="N22" s="55"/>
    </row>
    <row r="23" spans="1:14" ht="15" customHeight="1" x14ac:dyDescent="0.25">
      <c r="A23" s="51"/>
      <c r="B23" s="55">
        <v>13</v>
      </c>
      <c r="C23" s="55"/>
      <c r="D23" s="59"/>
      <c r="E23" s="59"/>
      <c r="F23" s="59"/>
      <c r="G23" s="59"/>
      <c r="H23" s="55"/>
      <c r="I23" s="55"/>
      <c r="J23" s="58"/>
      <c r="K23" s="58"/>
      <c r="L23" s="58"/>
      <c r="M23" s="58"/>
      <c r="N23" s="55"/>
    </row>
    <row r="24" spans="1:14" ht="15" customHeight="1" x14ac:dyDescent="0.25">
      <c r="A24" s="51"/>
      <c r="B24" s="55">
        <v>12</v>
      </c>
      <c r="C24" s="55"/>
      <c r="D24" s="59"/>
      <c r="E24" s="59"/>
      <c r="F24" s="59"/>
      <c r="G24" s="59"/>
      <c r="H24" s="55"/>
      <c r="I24" s="55"/>
      <c r="J24" s="58"/>
      <c r="K24" s="58"/>
      <c r="L24" s="58"/>
      <c r="M24" s="58"/>
      <c r="N24" s="55"/>
    </row>
    <row r="25" spans="1:14" ht="15" customHeight="1" x14ac:dyDescent="0.25">
      <c r="A25" s="51"/>
      <c r="B25" s="114">
        <v>11</v>
      </c>
      <c r="C25" s="114">
        <v>14.5</v>
      </c>
      <c r="D25" s="135" t="s">
        <v>88</v>
      </c>
      <c r="E25" s="115" t="s">
        <v>41</v>
      </c>
      <c r="F25" s="115" t="s">
        <v>40</v>
      </c>
      <c r="G25" s="115" t="s">
        <v>39</v>
      </c>
      <c r="H25" s="114">
        <v>19.8</v>
      </c>
      <c r="I25" s="114">
        <v>4.03</v>
      </c>
      <c r="J25" s="116">
        <v>1.32</v>
      </c>
      <c r="K25" s="116">
        <v>7.64</v>
      </c>
      <c r="L25" s="116">
        <v>20.59</v>
      </c>
      <c r="M25" s="116">
        <v>22.48</v>
      </c>
      <c r="N25" s="114">
        <v>2450</v>
      </c>
    </row>
    <row r="26" spans="1:14" ht="15" customHeight="1" x14ac:dyDescent="0.25">
      <c r="A26" s="51"/>
      <c r="B26" s="55">
        <v>10</v>
      </c>
      <c r="C26" s="55"/>
      <c r="D26" s="59"/>
      <c r="E26" s="59"/>
      <c r="F26" s="59"/>
      <c r="G26" s="59"/>
      <c r="H26" s="55"/>
      <c r="I26" s="55"/>
      <c r="J26" s="58"/>
      <c r="K26" s="58"/>
      <c r="L26" s="58"/>
      <c r="M26" s="58"/>
      <c r="N26" s="55"/>
    </row>
    <row r="27" spans="1:14" ht="15" customHeight="1" x14ac:dyDescent="0.25">
      <c r="A27" s="51"/>
      <c r="B27" s="55">
        <v>9</v>
      </c>
      <c r="C27" s="55"/>
      <c r="D27" s="59"/>
      <c r="E27" s="59"/>
      <c r="F27" s="59"/>
      <c r="G27" s="59"/>
      <c r="H27" s="55"/>
      <c r="I27" s="55"/>
      <c r="J27" s="58"/>
      <c r="K27" s="58"/>
      <c r="L27" s="58"/>
      <c r="M27" s="58"/>
      <c r="N27" s="55"/>
    </row>
    <row r="28" spans="1:14" ht="15" customHeight="1" x14ac:dyDescent="0.25">
      <c r="A28" s="51"/>
      <c r="B28" s="55">
        <v>8</v>
      </c>
      <c r="C28" s="55"/>
      <c r="D28" s="59"/>
      <c r="E28" s="59"/>
      <c r="F28" s="59"/>
      <c r="G28" s="59"/>
      <c r="H28" s="55"/>
      <c r="I28" s="55"/>
      <c r="J28" s="58"/>
      <c r="K28" s="58"/>
      <c r="L28" s="58"/>
      <c r="M28" s="58"/>
      <c r="N28" s="55"/>
    </row>
    <row r="29" spans="1:14" ht="15" customHeight="1" x14ac:dyDescent="0.25">
      <c r="A29" s="51"/>
      <c r="B29" s="55">
        <v>7</v>
      </c>
      <c r="C29" s="55"/>
      <c r="D29" s="59"/>
      <c r="E29" s="59"/>
      <c r="F29" s="59"/>
      <c r="G29" s="59"/>
      <c r="H29" s="55"/>
      <c r="I29" s="55"/>
      <c r="J29" s="58"/>
      <c r="K29" s="58"/>
      <c r="L29" s="58"/>
      <c r="M29" s="58"/>
      <c r="N29" s="55"/>
    </row>
    <row r="30" spans="1:14" ht="15" customHeight="1" x14ac:dyDescent="0.25">
      <c r="A30" s="51"/>
      <c r="B30" s="55">
        <v>6</v>
      </c>
      <c r="C30" s="55"/>
      <c r="D30" s="59"/>
      <c r="E30" s="59"/>
      <c r="F30" s="59"/>
      <c r="G30" s="59"/>
      <c r="H30" s="55"/>
      <c r="I30" s="55"/>
      <c r="J30" s="58"/>
      <c r="K30" s="58"/>
      <c r="L30" s="58"/>
      <c r="M30" s="58"/>
      <c r="N30" s="55"/>
    </row>
    <row r="31" spans="1:14" ht="15" customHeight="1" x14ac:dyDescent="0.25">
      <c r="A31" s="51"/>
      <c r="B31" s="111">
        <v>5</v>
      </c>
      <c r="C31" s="111">
        <v>16.100000000000001</v>
      </c>
      <c r="D31" s="112" t="s">
        <v>38</v>
      </c>
      <c r="E31" s="112" t="s">
        <v>37</v>
      </c>
      <c r="F31" s="112" t="s">
        <v>36</v>
      </c>
      <c r="G31" s="112" t="s">
        <v>35</v>
      </c>
      <c r="H31" s="111">
        <v>22.6</v>
      </c>
      <c r="I31" s="111">
        <v>3.32</v>
      </c>
      <c r="J31" s="113">
        <v>1.18</v>
      </c>
      <c r="K31" s="113">
        <v>6.19</v>
      </c>
      <c r="L31" s="113">
        <v>14.97</v>
      </c>
      <c r="M31" s="113">
        <v>16.760000000000002</v>
      </c>
      <c r="N31" s="111">
        <v>1900</v>
      </c>
    </row>
    <row r="32" spans="1:14" ht="15" customHeight="1" x14ac:dyDescent="0.25">
      <c r="A32" s="51"/>
      <c r="B32" s="55">
        <v>4</v>
      </c>
      <c r="C32" s="52"/>
      <c r="D32" s="54"/>
      <c r="E32" s="54"/>
      <c r="F32" s="54"/>
      <c r="G32" s="54"/>
      <c r="H32" s="52"/>
      <c r="I32" s="52"/>
      <c r="J32" s="53"/>
      <c r="K32" s="53"/>
      <c r="L32" s="53"/>
      <c r="M32" s="53"/>
      <c r="N32" s="52"/>
    </row>
    <row r="33" spans="1:15" ht="15" customHeight="1" x14ac:dyDescent="0.25">
      <c r="A33" s="51"/>
      <c r="B33" s="55">
        <v>3</v>
      </c>
      <c r="C33" s="52"/>
      <c r="D33" s="54"/>
      <c r="E33" s="54"/>
      <c r="F33" s="54"/>
      <c r="G33" s="54"/>
      <c r="H33" s="52"/>
      <c r="I33" s="52"/>
      <c r="J33" s="53"/>
      <c r="K33" s="53"/>
      <c r="L33" s="53"/>
      <c r="M33" s="53"/>
      <c r="N33" s="52"/>
    </row>
    <row r="34" spans="1:15" ht="15" customHeight="1" x14ac:dyDescent="0.25">
      <c r="A34" s="51"/>
      <c r="B34" s="55">
        <v>2</v>
      </c>
      <c r="C34" s="52"/>
      <c r="D34" s="54"/>
      <c r="E34" s="54"/>
      <c r="F34" s="54"/>
      <c r="G34" s="54"/>
      <c r="H34" s="52"/>
      <c r="I34" s="52"/>
      <c r="J34" s="53"/>
      <c r="K34" s="53"/>
      <c r="L34" s="53"/>
      <c r="M34" s="53"/>
      <c r="N34" s="52"/>
    </row>
    <row r="35" spans="1:15" ht="15" customHeight="1" x14ac:dyDescent="0.25">
      <c r="A35" s="51"/>
      <c r="B35" s="55">
        <v>1</v>
      </c>
      <c r="C35" s="52"/>
      <c r="D35" s="54"/>
      <c r="E35" s="54"/>
      <c r="F35" s="54"/>
      <c r="G35" s="54"/>
      <c r="H35" s="52"/>
      <c r="I35" s="52"/>
      <c r="J35" s="53"/>
      <c r="K35" s="53"/>
      <c r="L35" s="53"/>
      <c r="M35" s="53"/>
      <c r="N35" s="52"/>
    </row>
    <row r="36" spans="1:15" x14ac:dyDescent="0.25">
      <c r="A36" s="51"/>
      <c r="B36" s="50" t="s">
        <v>34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  <row r="37" spans="1:15" x14ac:dyDescent="0.25">
      <c r="A37" s="51"/>
      <c r="B37" s="50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</row>
    <row r="38" spans="1:15" s="162" customFormat="1" ht="20.25" x14ac:dyDescent="0.3">
      <c r="A38" s="161" t="s">
        <v>228</v>
      </c>
    </row>
    <row r="40" spans="1:15" x14ac:dyDescent="0.25">
      <c r="A40" s="136" t="s">
        <v>20</v>
      </c>
      <c r="B40" s="137" t="s">
        <v>49</v>
      </c>
      <c r="C40" s="218" t="s">
        <v>0</v>
      </c>
      <c r="D40" s="137" t="s">
        <v>48</v>
      </c>
      <c r="E40" s="137" t="s">
        <v>47</v>
      </c>
      <c r="F40" s="137" t="s">
        <v>61</v>
      </c>
      <c r="G40" s="137" t="s">
        <v>15</v>
      </c>
      <c r="H40" s="137" t="s">
        <v>62</v>
      </c>
      <c r="I40" s="137" t="s">
        <v>1</v>
      </c>
      <c r="J40" s="137" t="s">
        <v>2</v>
      </c>
      <c r="K40" s="137" t="s">
        <v>60</v>
      </c>
      <c r="L40" s="137" t="s">
        <v>59</v>
      </c>
      <c r="M40" s="137" t="s">
        <v>58</v>
      </c>
      <c r="N40" s="138"/>
      <c r="O40" s="138"/>
    </row>
    <row r="41" spans="1:15" x14ac:dyDescent="0.25">
      <c r="A41" s="139"/>
      <c r="B41" s="140">
        <v>15</v>
      </c>
      <c r="C41" s="219">
        <v>12.3</v>
      </c>
      <c r="D41" s="141" t="s">
        <v>89</v>
      </c>
      <c r="E41" s="141" t="s">
        <v>90</v>
      </c>
      <c r="F41" s="141" t="s">
        <v>91</v>
      </c>
      <c r="G41" s="140" t="s">
        <v>92</v>
      </c>
      <c r="H41" s="140">
        <v>17.2</v>
      </c>
      <c r="I41" s="142">
        <v>5.57</v>
      </c>
      <c r="J41" s="142">
        <v>1.65</v>
      </c>
      <c r="K41" s="142">
        <v>9.7200000000000006</v>
      </c>
      <c r="L41" s="196">
        <v>28</v>
      </c>
      <c r="M41" s="142">
        <v>36.5</v>
      </c>
      <c r="N41" s="143"/>
      <c r="O41" s="143"/>
    </row>
    <row r="42" spans="1:15" x14ac:dyDescent="0.25">
      <c r="A42" s="139"/>
      <c r="B42" s="140">
        <v>14</v>
      </c>
      <c r="C42" s="219">
        <v>12.4</v>
      </c>
      <c r="D42" s="141" t="s">
        <v>93</v>
      </c>
      <c r="E42" s="141" t="s">
        <v>94</v>
      </c>
      <c r="F42" s="141" t="s">
        <v>95</v>
      </c>
      <c r="G42" s="140" t="s">
        <v>96</v>
      </c>
      <c r="H42" s="140">
        <v>17.600000000000001</v>
      </c>
      <c r="I42" s="142">
        <v>5.5</v>
      </c>
      <c r="J42" s="142">
        <v>1.63</v>
      </c>
      <c r="K42" s="142">
        <v>9.48</v>
      </c>
      <c r="L42" s="196">
        <v>27.41</v>
      </c>
      <c r="M42" s="142">
        <v>35.4</v>
      </c>
      <c r="N42" s="143"/>
      <c r="O42" s="143"/>
    </row>
    <row r="43" spans="1:15" x14ac:dyDescent="0.25">
      <c r="A43" s="139"/>
      <c r="B43" s="140">
        <v>13</v>
      </c>
      <c r="C43" s="219">
        <v>12.5</v>
      </c>
      <c r="D43" s="141" t="s">
        <v>97</v>
      </c>
      <c r="E43" s="141" t="s">
        <v>98</v>
      </c>
      <c r="F43" s="141" t="s">
        <v>99</v>
      </c>
      <c r="G43" s="141" t="s">
        <v>100</v>
      </c>
      <c r="H43" s="141">
        <v>18</v>
      </c>
      <c r="I43" s="144">
        <v>5.41</v>
      </c>
      <c r="J43" s="144">
        <v>1.6</v>
      </c>
      <c r="K43" s="144">
        <v>9.23</v>
      </c>
      <c r="L43" s="196">
        <v>26.77</v>
      </c>
      <c r="M43" s="144">
        <v>34.200000000000003</v>
      </c>
      <c r="N43" s="143"/>
      <c r="O43" s="143"/>
    </row>
    <row r="44" spans="1:15" x14ac:dyDescent="0.25">
      <c r="A44" s="139"/>
      <c r="B44" s="140">
        <v>12</v>
      </c>
      <c r="C44" s="219">
        <v>12.7</v>
      </c>
      <c r="D44" s="141" t="s">
        <v>101</v>
      </c>
      <c r="E44" s="141" t="s">
        <v>102</v>
      </c>
      <c r="F44" s="141" t="s">
        <v>103</v>
      </c>
      <c r="G44" s="141" t="s">
        <v>104</v>
      </c>
      <c r="H44" s="141">
        <v>18.399999999999999</v>
      </c>
      <c r="I44" s="144">
        <v>5.3</v>
      </c>
      <c r="J44" s="144">
        <v>1.58</v>
      </c>
      <c r="K44" s="144">
        <v>8.9700000000000006</v>
      </c>
      <c r="L44" s="196">
        <v>26.09</v>
      </c>
      <c r="M44" s="144">
        <v>32.9</v>
      </c>
      <c r="N44" s="143"/>
      <c r="O44" s="143"/>
    </row>
    <row r="45" spans="1:15" x14ac:dyDescent="0.25">
      <c r="A45" s="139"/>
      <c r="B45" s="137">
        <v>11</v>
      </c>
      <c r="C45" s="220">
        <v>12.9</v>
      </c>
      <c r="D45" s="145" t="s">
        <v>105</v>
      </c>
      <c r="E45" s="145" t="s">
        <v>106</v>
      </c>
      <c r="F45" s="145" t="s">
        <v>107</v>
      </c>
      <c r="G45" s="146" t="s">
        <v>55</v>
      </c>
      <c r="H45" s="137">
        <v>18.899999999999999</v>
      </c>
      <c r="I45" s="147">
        <v>5.17</v>
      </c>
      <c r="J45" s="147">
        <v>1.55</v>
      </c>
      <c r="K45" s="147">
        <v>8.6999999999999993</v>
      </c>
      <c r="L45" s="197">
        <v>25.35</v>
      </c>
      <c r="M45" s="147">
        <v>31.6</v>
      </c>
      <c r="N45" s="143"/>
      <c r="O45" s="143"/>
    </row>
    <row r="46" spans="1:15" x14ac:dyDescent="0.25">
      <c r="A46" s="139"/>
      <c r="B46" s="140">
        <v>10</v>
      </c>
      <c r="C46" s="219">
        <v>13.1</v>
      </c>
      <c r="D46" s="141" t="s">
        <v>108</v>
      </c>
      <c r="E46" s="141" t="s">
        <v>109</v>
      </c>
      <c r="F46" s="141" t="s">
        <v>110</v>
      </c>
      <c r="G46" s="141" t="s">
        <v>111</v>
      </c>
      <c r="H46" s="141">
        <v>19.399999999999999</v>
      </c>
      <c r="I46" s="144">
        <v>5.0199999999999996</v>
      </c>
      <c r="J46" s="144">
        <v>1.52</v>
      </c>
      <c r="K46" s="144">
        <v>8.42</v>
      </c>
      <c r="L46" s="196">
        <v>24.56</v>
      </c>
      <c r="M46" s="144">
        <v>30.2</v>
      </c>
      <c r="N46" s="143"/>
      <c r="O46" s="143"/>
    </row>
    <row r="47" spans="1:15" x14ac:dyDescent="0.25">
      <c r="A47" s="139"/>
      <c r="B47" s="140">
        <v>9</v>
      </c>
      <c r="C47" s="219">
        <v>13.3</v>
      </c>
      <c r="D47" s="141" t="s">
        <v>112</v>
      </c>
      <c r="E47" s="141" t="s">
        <v>113</v>
      </c>
      <c r="F47" s="141" t="s">
        <v>114</v>
      </c>
      <c r="G47" s="141" t="s">
        <v>115</v>
      </c>
      <c r="H47" s="141">
        <v>19.899999999999999</v>
      </c>
      <c r="I47" s="144">
        <v>4.87</v>
      </c>
      <c r="J47" s="144">
        <v>1.49</v>
      </c>
      <c r="K47" s="144">
        <v>8.1199999999999992</v>
      </c>
      <c r="L47" s="196">
        <v>23.69</v>
      </c>
      <c r="M47" s="144">
        <v>28.8</v>
      </c>
      <c r="N47" s="143"/>
      <c r="O47" s="143"/>
    </row>
    <row r="48" spans="1:15" x14ac:dyDescent="0.25">
      <c r="A48" s="139"/>
      <c r="B48" s="140">
        <v>8</v>
      </c>
      <c r="C48" s="219">
        <v>13.5</v>
      </c>
      <c r="D48" s="141" t="s">
        <v>116</v>
      </c>
      <c r="E48" s="141" t="s">
        <v>117</v>
      </c>
      <c r="F48" s="141" t="s">
        <v>118</v>
      </c>
      <c r="G48" s="141" t="s">
        <v>119</v>
      </c>
      <c r="H48" s="141">
        <v>20.399999999999999</v>
      </c>
      <c r="I48" s="144">
        <v>4.72</v>
      </c>
      <c r="J48" s="144">
        <v>1.46</v>
      </c>
      <c r="K48" s="144">
        <v>7.81</v>
      </c>
      <c r="L48" s="196">
        <v>22.75</v>
      </c>
      <c r="M48" s="144">
        <v>27.3</v>
      </c>
      <c r="N48" s="143"/>
      <c r="O48" s="143"/>
    </row>
    <row r="49" spans="1:15" x14ac:dyDescent="0.25">
      <c r="A49" s="139"/>
      <c r="B49" s="140">
        <v>7</v>
      </c>
      <c r="C49" s="219">
        <v>13.7</v>
      </c>
      <c r="D49" s="141" t="s">
        <v>120</v>
      </c>
      <c r="E49" s="141" t="s">
        <v>121</v>
      </c>
      <c r="F49" s="141" t="s">
        <v>122</v>
      </c>
      <c r="G49" s="141" t="s">
        <v>123</v>
      </c>
      <c r="H49" s="141">
        <v>21</v>
      </c>
      <c r="I49" s="144">
        <v>4.55</v>
      </c>
      <c r="J49" s="144">
        <v>1.42</v>
      </c>
      <c r="K49" s="144">
        <v>7.49</v>
      </c>
      <c r="L49" s="196">
        <v>21.72</v>
      </c>
      <c r="M49" s="144">
        <v>25.8</v>
      </c>
      <c r="N49" s="143"/>
      <c r="O49" s="143"/>
    </row>
    <row r="50" spans="1:15" x14ac:dyDescent="0.25">
      <c r="A50" s="139"/>
      <c r="B50" s="140">
        <v>6</v>
      </c>
      <c r="C50" s="219">
        <v>14</v>
      </c>
      <c r="D50" s="141" t="s">
        <v>124</v>
      </c>
      <c r="E50" s="141" t="s">
        <v>125</v>
      </c>
      <c r="F50" s="141" t="s">
        <v>126</v>
      </c>
      <c r="G50" s="141" t="s">
        <v>127</v>
      </c>
      <c r="H50" s="141">
        <v>21.6</v>
      </c>
      <c r="I50" s="144">
        <v>4.3899999999999997</v>
      </c>
      <c r="J50" s="144">
        <v>1.39</v>
      </c>
      <c r="K50" s="144">
        <v>7.15</v>
      </c>
      <c r="L50" s="196">
        <v>20.59</v>
      </c>
      <c r="M50" s="144">
        <v>24.1</v>
      </c>
      <c r="N50" s="143"/>
      <c r="O50" s="143"/>
    </row>
    <row r="51" spans="1:15" x14ac:dyDescent="0.25">
      <c r="A51" s="139"/>
      <c r="B51" s="137">
        <v>5</v>
      </c>
      <c r="C51" s="220">
        <v>14.3</v>
      </c>
      <c r="D51" s="141" t="s">
        <v>54</v>
      </c>
      <c r="E51" s="141" t="s">
        <v>128</v>
      </c>
      <c r="F51" s="141" t="s">
        <v>129</v>
      </c>
      <c r="G51" s="146" t="s">
        <v>51</v>
      </c>
      <c r="H51" s="137">
        <v>22.2</v>
      </c>
      <c r="I51" s="147">
        <v>4.21</v>
      </c>
      <c r="J51" s="147">
        <v>1.35</v>
      </c>
      <c r="K51" s="147">
        <v>6.8</v>
      </c>
      <c r="L51" s="197">
        <v>19.34</v>
      </c>
      <c r="M51" s="147">
        <v>22.44</v>
      </c>
      <c r="N51" s="143"/>
      <c r="O51" s="143"/>
    </row>
    <row r="52" spans="1:15" x14ac:dyDescent="0.25">
      <c r="A52" s="139"/>
      <c r="B52" s="140">
        <v>4</v>
      </c>
      <c r="C52" s="219">
        <v>14.6</v>
      </c>
      <c r="D52" s="141" t="s">
        <v>130</v>
      </c>
      <c r="E52" s="141" t="s">
        <v>131</v>
      </c>
      <c r="F52" s="141" t="s">
        <v>132</v>
      </c>
      <c r="G52" s="141" t="s">
        <v>133</v>
      </c>
      <c r="H52" s="141">
        <v>22.9</v>
      </c>
      <c r="I52" s="144">
        <v>4.03</v>
      </c>
      <c r="J52" s="144">
        <v>1.31</v>
      </c>
      <c r="K52" s="144">
        <v>6.43</v>
      </c>
      <c r="L52" s="196">
        <v>17.96</v>
      </c>
      <c r="M52" s="144">
        <v>20.7</v>
      </c>
      <c r="N52" s="143"/>
      <c r="O52" s="143"/>
    </row>
    <row r="53" spans="1:15" x14ac:dyDescent="0.25">
      <c r="A53" s="139"/>
      <c r="B53" s="140">
        <v>3</v>
      </c>
      <c r="C53" s="219">
        <v>14.9</v>
      </c>
      <c r="D53" s="141" t="s">
        <v>134</v>
      </c>
      <c r="E53" s="141" t="s">
        <v>95</v>
      </c>
      <c r="F53" s="141" t="s">
        <v>135</v>
      </c>
      <c r="G53" s="141" t="s">
        <v>136</v>
      </c>
      <c r="H53" s="141">
        <v>23.6</v>
      </c>
      <c r="I53" s="144">
        <v>3.84</v>
      </c>
      <c r="J53" s="144">
        <v>1.27</v>
      </c>
      <c r="K53" s="144">
        <v>6.05</v>
      </c>
      <c r="L53" s="196">
        <v>16.420000000000002</v>
      </c>
      <c r="M53" s="144">
        <v>18.8</v>
      </c>
      <c r="N53" s="143"/>
      <c r="O53" s="143"/>
    </row>
    <row r="54" spans="1:15" x14ac:dyDescent="0.25">
      <c r="A54" s="139"/>
      <c r="B54" s="140">
        <v>2</v>
      </c>
      <c r="C54" s="219">
        <v>15.2</v>
      </c>
      <c r="D54" s="141" t="s">
        <v>137</v>
      </c>
      <c r="E54" s="141" t="s">
        <v>138</v>
      </c>
      <c r="F54" s="141" t="s">
        <v>139</v>
      </c>
      <c r="G54" s="141" t="s">
        <v>140</v>
      </c>
      <c r="H54" s="141">
        <v>24.3</v>
      </c>
      <c r="I54" s="144">
        <v>3.64</v>
      </c>
      <c r="J54" s="144">
        <v>1.22</v>
      </c>
      <c r="K54" s="144">
        <v>5.64</v>
      </c>
      <c r="L54" s="196">
        <v>14.7</v>
      </c>
      <c r="M54" s="144">
        <v>16.899999999999999</v>
      </c>
      <c r="N54" s="143"/>
      <c r="O54" s="143"/>
    </row>
    <row r="55" spans="1:15" x14ac:dyDescent="0.25">
      <c r="A55" s="139"/>
      <c r="B55" s="140">
        <v>1</v>
      </c>
      <c r="C55" s="219">
        <v>15.5</v>
      </c>
      <c r="D55" s="141" t="s">
        <v>141</v>
      </c>
      <c r="E55" s="141" t="s">
        <v>107</v>
      </c>
      <c r="F55" s="141" t="s">
        <v>142</v>
      </c>
      <c r="G55" s="148" t="s">
        <v>143</v>
      </c>
      <c r="H55" s="149">
        <v>25</v>
      </c>
      <c r="I55" s="149">
        <v>3.44</v>
      </c>
      <c r="J55" s="149">
        <v>1.17</v>
      </c>
      <c r="K55" s="150">
        <v>5.22</v>
      </c>
      <c r="L55" s="196">
        <v>12.75</v>
      </c>
      <c r="M55" s="150">
        <v>14.9</v>
      </c>
      <c r="N55" s="143"/>
      <c r="O55" s="143"/>
    </row>
    <row r="56" spans="1:15" x14ac:dyDescent="0.25">
      <c r="A56" s="203" t="s">
        <v>144</v>
      </c>
      <c r="B56" s="203"/>
      <c r="C56" s="151" t="s">
        <v>145</v>
      </c>
      <c r="D56" s="152" t="s">
        <v>146</v>
      </c>
      <c r="E56" s="152" t="s">
        <v>146</v>
      </c>
      <c r="F56" s="152" t="s">
        <v>146</v>
      </c>
      <c r="G56" s="152" t="s">
        <v>145</v>
      </c>
      <c r="H56" s="151" t="s">
        <v>145</v>
      </c>
      <c r="I56" s="151" t="s">
        <v>145</v>
      </c>
      <c r="J56" s="153" t="s">
        <v>145</v>
      </c>
      <c r="K56" s="153" t="s">
        <v>145</v>
      </c>
      <c r="L56" s="153" t="s">
        <v>190</v>
      </c>
      <c r="M56" s="153" t="s">
        <v>145</v>
      </c>
      <c r="N56" s="143"/>
      <c r="O56" s="143"/>
    </row>
    <row r="57" spans="1:15" x14ac:dyDescent="0.25">
      <c r="A57" s="139"/>
      <c r="B57" s="151"/>
      <c r="C57" s="151"/>
      <c r="D57" s="152"/>
      <c r="E57" s="152"/>
      <c r="F57" s="152"/>
      <c r="G57" s="152"/>
      <c r="H57" s="151"/>
      <c r="I57" s="151"/>
      <c r="J57" s="153"/>
      <c r="K57" s="153"/>
      <c r="L57" s="153"/>
      <c r="M57" s="153"/>
      <c r="N57" s="143"/>
      <c r="O57" s="143"/>
    </row>
    <row r="58" spans="1:15" x14ac:dyDescent="0.25">
      <c r="A58" s="139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43"/>
      <c r="O58" s="143"/>
    </row>
    <row r="59" spans="1:15" x14ac:dyDescent="0.25">
      <c r="A59" s="136" t="s">
        <v>21</v>
      </c>
      <c r="B59" s="137" t="s">
        <v>49</v>
      </c>
      <c r="C59" s="137" t="s">
        <v>0</v>
      </c>
      <c r="D59" s="137" t="s">
        <v>48</v>
      </c>
      <c r="E59" s="146" t="s">
        <v>47</v>
      </c>
      <c r="F59" s="146" t="s">
        <v>46</v>
      </c>
      <c r="G59" s="146" t="s">
        <v>15</v>
      </c>
      <c r="H59" s="137" t="s">
        <v>50</v>
      </c>
      <c r="I59" s="137" t="s">
        <v>1</v>
      </c>
      <c r="J59" s="137" t="s">
        <v>2</v>
      </c>
      <c r="K59" s="137" t="s">
        <v>45</v>
      </c>
      <c r="L59" s="137" t="s">
        <v>44</v>
      </c>
      <c r="M59" s="137" t="s">
        <v>43</v>
      </c>
      <c r="N59" s="143"/>
      <c r="O59" s="143"/>
    </row>
    <row r="60" spans="1:15" x14ac:dyDescent="0.25">
      <c r="A60" s="139"/>
      <c r="B60" s="140">
        <v>15</v>
      </c>
      <c r="C60" s="141">
        <v>13.8</v>
      </c>
      <c r="D60" s="141" t="s">
        <v>147</v>
      </c>
      <c r="E60" s="141" t="s">
        <v>148</v>
      </c>
      <c r="F60" s="141">
        <v>0</v>
      </c>
      <c r="G60" s="141" t="s">
        <v>149</v>
      </c>
      <c r="H60" s="141">
        <v>18.3</v>
      </c>
      <c r="I60" s="144">
        <v>4.33</v>
      </c>
      <c r="J60" s="144">
        <v>1.4</v>
      </c>
      <c r="K60" s="144">
        <v>8.35</v>
      </c>
      <c r="L60" s="144">
        <v>23.4</v>
      </c>
      <c r="M60" s="144">
        <v>25.5</v>
      </c>
      <c r="N60" s="143"/>
      <c r="O60" s="143"/>
    </row>
    <row r="61" spans="1:15" x14ac:dyDescent="0.25">
      <c r="A61" s="139"/>
      <c r="B61" s="140">
        <v>14</v>
      </c>
      <c r="C61" s="141">
        <v>13.9</v>
      </c>
      <c r="D61" s="141" t="s">
        <v>150</v>
      </c>
      <c r="E61" s="141" t="s">
        <v>91</v>
      </c>
      <c r="F61" s="141">
        <v>0</v>
      </c>
      <c r="G61" s="141" t="s">
        <v>151</v>
      </c>
      <c r="H61" s="141">
        <v>18.600000000000001</v>
      </c>
      <c r="I61" s="144">
        <v>4.2699999999999996</v>
      </c>
      <c r="J61" s="144">
        <v>1.38</v>
      </c>
      <c r="K61" s="144">
        <v>8.19</v>
      </c>
      <c r="L61" s="144">
        <v>22.82</v>
      </c>
      <c r="M61" s="144">
        <v>24.8</v>
      </c>
      <c r="N61" s="143"/>
      <c r="O61" s="143"/>
    </row>
    <row r="62" spans="1:15" x14ac:dyDescent="0.25">
      <c r="A62" s="139"/>
      <c r="B62" s="140">
        <v>13</v>
      </c>
      <c r="C62" s="141">
        <v>14.1</v>
      </c>
      <c r="D62" s="141" t="s">
        <v>152</v>
      </c>
      <c r="E62" s="141" t="s">
        <v>153</v>
      </c>
      <c r="F62" s="141">
        <v>0</v>
      </c>
      <c r="G62" s="141" t="s">
        <v>154</v>
      </c>
      <c r="H62" s="141">
        <v>19</v>
      </c>
      <c r="I62" s="144">
        <v>4.2</v>
      </c>
      <c r="J62" s="144">
        <v>1.36</v>
      </c>
      <c r="K62" s="144">
        <v>8.02</v>
      </c>
      <c r="L62" s="144">
        <v>22.11</v>
      </c>
      <c r="M62" s="144">
        <v>24.06</v>
      </c>
      <c r="N62" s="143"/>
      <c r="O62" s="143"/>
    </row>
    <row r="63" spans="1:15" x14ac:dyDescent="0.25">
      <c r="A63" s="139"/>
      <c r="B63" s="140">
        <v>12</v>
      </c>
      <c r="C63" s="141">
        <v>14.3</v>
      </c>
      <c r="D63" s="141" t="s">
        <v>155</v>
      </c>
      <c r="E63" s="141" t="s">
        <v>156</v>
      </c>
      <c r="F63" s="141">
        <v>0</v>
      </c>
      <c r="G63" s="141" t="s">
        <v>157</v>
      </c>
      <c r="H63" s="141">
        <v>19.399999999999999</v>
      </c>
      <c r="I63" s="144">
        <v>4.12</v>
      </c>
      <c r="J63" s="144">
        <v>1.34</v>
      </c>
      <c r="K63" s="144">
        <v>7.83</v>
      </c>
      <c r="L63" s="144">
        <v>21.37</v>
      </c>
      <c r="M63" s="144">
        <v>23.29</v>
      </c>
      <c r="N63" s="143"/>
      <c r="O63" s="143"/>
    </row>
    <row r="64" spans="1:15" x14ac:dyDescent="0.25">
      <c r="A64" s="139"/>
      <c r="B64" s="137">
        <v>11</v>
      </c>
      <c r="C64" s="145">
        <v>14.5</v>
      </c>
      <c r="D64" s="145" t="s">
        <v>158</v>
      </c>
      <c r="E64" s="145" t="s">
        <v>159</v>
      </c>
      <c r="F64" s="145">
        <v>0</v>
      </c>
      <c r="G64" s="145" t="s">
        <v>160</v>
      </c>
      <c r="H64" s="145">
        <v>19.8</v>
      </c>
      <c r="I64" s="154">
        <v>4.03</v>
      </c>
      <c r="J64" s="154">
        <v>1.32</v>
      </c>
      <c r="K64" s="154">
        <v>7.64</v>
      </c>
      <c r="L64" s="154">
        <v>20.59</v>
      </c>
      <c r="M64" s="154">
        <v>22.48</v>
      </c>
      <c r="N64" s="143"/>
      <c r="O64" s="143"/>
    </row>
    <row r="65" spans="1:15" x14ac:dyDescent="0.25">
      <c r="A65" s="139"/>
      <c r="B65" s="140">
        <v>10</v>
      </c>
      <c r="C65" s="141">
        <v>14.7</v>
      </c>
      <c r="D65" s="141" t="s">
        <v>161</v>
      </c>
      <c r="E65" s="141" t="s">
        <v>162</v>
      </c>
      <c r="F65" s="141">
        <v>0</v>
      </c>
      <c r="G65" s="141" t="s">
        <v>163</v>
      </c>
      <c r="H65" s="141">
        <v>20.2</v>
      </c>
      <c r="I65" s="144">
        <v>3.93</v>
      </c>
      <c r="J65" s="144">
        <v>1.3</v>
      </c>
      <c r="K65" s="144">
        <v>7.43</v>
      </c>
      <c r="L65" s="144">
        <v>19.77</v>
      </c>
      <c r="M65" s="144">
        <v>21.63</v>
      </c>
      <c r="N65" s="143"/>
      <c r="O65" s="143"/>
    </row>
    <row r="66" spans="1:15" x14ac:dyDescent="0.25">
      <c r="A66" s="139"/>
      <c r="B66" s="140">
        <v>9</v>
      </c>
      <c r="C66" s="141">
        <v>14.9</v>
      </c>
      <c r="D66" s="141" t="s">
        <v>164</v>
      </c>
      <c r="E66" s="141" t="s">
        <v>165</v>
      </c>
      <c r="F66" s="141">
        <v>0</v>
      </c>
      <c r="G66" s="141" t="s">
        <v>166</v>
      </c>
      <c r="H66" s="141">
        <v>20.6</v>
      </c>
      <c r="I66" s="144">
        <v>3.82</v>
      </c>
      <c r="J66" s="144">
        <v>1.28</v>
      </c>
      <c r="K66" s="144">
        <v>7.21</v>
      </c>
      <c r="L66" s="144">
        <v>18.91</v>
      </c>
      <c r="M66" s="144">
        <v>20.75</v>
      </c>
      <c r="N66" s="143"/>
      <c r="O66" s="143"/>
    </row>
    <row r="67" spans="1:15" x14ac:dyDescent="0.25">
      <c r="A67" s="139"/>
      <c r="B67" s="140">
        <v>8</v>
      </c>
      <c r="C67" s="141">
        <v>15.2</v>
      </c>
      <c r="D67" s="141" t="s">
        <v>167</v>
      </c>
      <c r="E67" s="141" t="s">
        <v>168</v>
      </c>
      <c r="F67" s="141">
        <v>0</v>
      </c>
      <c r="G67" s="141" t="s">
        <v>169</v>
      </c>
      <c r="H67" s="141">
        <v>21.1</v>
      </c>
      <c r="I67" s="144">
        <v>3.7</v>
      </c>
      <c r="J67" s="144">
        <v>1.25</v>
      </c>
      <c r="K67" s="144">
        <v>6.98</v>
      </c>
      <c r="L67" s="144">
        <v>18</v>
      </c>
      <c r="M67" s="144">
        <v>19.82</v>
      </c>
      <c r="N67" s="143"/>
      <c r="O67" s="143"/>
    </row>
    <row r="68" spans="1:15" x14ac:dyDescent="0.25">
      <c r="A68" s="139"/>
      <c r="B68" s="140">
        <v>7</v>
      </c>
      <c r="C68" s="141">
        <v>15.5</v>
      </c>
      <c r="D68" s="141" t="s">
        <v>170</v>
      </c>
      <c r="E68" s="141" t="s">
        <v>129</v>
      </c>
      <c r="F68" s="141">
        <v>0</v>
      </c>
      <c r="G68" s="141" t="s">
        <v>171</v>
      </c>
      <c r="H68" s="141">
        <v>21.6</v>
      </c>
      <c r="I68" s="144">
        <v>3.58</v>
      </c>
      <c r="J68" s="144">
        <v>1.23</v>
      </c>
      <c r="K68" s="144">
        <v>6.73</v>
      </c>
      <c r="L68" s="144">
        <v>17.04</v>
      </c>
      <c r="M68" s="144">
        <v>18.850000000000001</v>
      </c>
      <c r="N68" s="143"/>
      <c r="O68" s="143"/>
    </row>
    <row r="69" spans="1:15" x14ac:dyDescent="0.25">
      <c r="A69" s="139"/>
      <c r="B69" s="140">
        <v>6</v>
      </c>
      <c r="C69" s="141">
        <v>15.8</v>
      </c>
      <c r="D69" s="141" t="s">
        <v>172</v>
      </c>
      <c r="E69" s="141" t="s">
        <v>173</v>
      </c>
      <c r="F69" s="141">
        <v>0</v>
      </c>
      <c r="G69" s="141" t="s">
        <v>174</v>
      </c>
      <c r="H69" s="141">
        <v>22.1</v>
      </c>
      <c r="I69" s="144">
        <v>3.45</v>
      </c>
      <c r="J69" s="144">
        <v>1.21</v>
      </c>
      <c r="K69" s="144">
        <v>6.47</v>
      </c>
      <c r="L69" s="144">
        <v>16.03</v>
      </c>
      <c r="M69" s="144">
        <v>17.829999999999998</v>
      </c>
      <c r="N69" s="143"/>
      <c r="O69" s="143"/>
    </row>
    <row r="70" spans="1:15" x14ac:dyDescent="0.25">
      <c r="A70" s="139"/>
      <c r="B70" s="137">
        <v>5</v>
      </c>
      <c r="C70" s="145">
        <v>16.100000000000001</v>
      </c>
      <c r="D70" s="145" t="s">
        <v>175</v>
      </c>
      <c r="E70" s="145" t="s">
        <v>176</v>
      </c>
      <c r="F70" s="145">
        <v>0</v>
      </c>
      <c r="G70" s="145" t="s">
        <v>177</v>
      </c>
      <c r="H70" s="145">
        <v>22.6</v>
      </c>
      <c r="I70" s="154">
        <v>3.32</v>
      </c>
      <c r="J70" s="154">
        <v>1.18</v>
      </c>
      <c r="K70" s="154">
        <v>6.19</v>
      </c>
      <c r="L70" s="154">
        <v>14.97</v>
      </c>
      <c r="M70" s="154">
        <v>16.760000000000002</v>
      </c>
      <c r="N70" s="143"/>
      <c r="O70" s="143"/>
    </row>
    <row r="71" spans="1:15" x14ac:dyDescent="0.25">
      <c r="A71" s="139"/>
      <c r="B71" s="140">
        <v>4</v>
      </c>
      <c r="C71" s="141">
        <v>16.399999999999999</v>
      </c>
      <c r="D71" s="141" t="s">
        <v>178</v>
      </c>
      <c r="E71" s="141" t="s">
        <v>179</v>
      </c>
      <c r="F71" s="141">
        <v>0</v>
      </c>
      <c r="G71" s="141" t="s">
        <v>180</v>
      </c>
      <c r="H71" s="141">
        <v>23.1</v>
      </c>
      <c r="I71" s="144">
        <v>3.18</v>
      </c>
      <c r="J71" s="144">
        <v>1.1499999999999999</v>
      </c>
      <c r="K71" s="144">
        <v>5.89</v>
      </c>
      <c r="L71" s="144">
        <v>13.83</v>
      </c>
      <c r="M71" s="144">
        <v>15.64</v>
      </c>
      <c r="N71" s="143"/>
      <c r="O71" s="143"/>
    </row>
    <row r="72" spans="1:15" x14ac:dyDescent="0.25">
      <c r="A72" s="139"/>
      <c r="B72" s="140">
        <v>3</v>
      </c>
      <c r="C72" s="141">
        <v>16.7</v>
      </c>
      <c r="D72" s="141" t="s">
        <v>181</v>
      </c>
      <c r="E72" s="141" t="s">
        <v>182</v>
      </c>
      <c r="F72" s="141">
        <v>0</v>
      </c>
      <c r="G72" s="141" t="s">
        <v>183</v>
      </c>
      <c r="H72" s="141">
        <v>23.7</v>
      </c>
      <c r="I72" s="144">
        <v>3.03</v>
      </c>
      <c r="J72" s="144">
        <v>1.1299999999999999</v>
      </c>
      <c r="K72" s="144">
        <v>5.58</v>
      </c>
      <c r="L72" s="144">
        <v>12.63</v>
      </c>
      <c r="M72" s="144">
        <v>14.47</v>
      </c>
      <c r="N72" s="143"/>
      <c r="O72" s="143"/>
    </row>
    <row r="73" spans="1:15" x14ac:dyDescent="0.25">
      <c r="A73" s="139"/>
      <c r="B73" s="140">
        <v>2</v>
      </c>
      <c r="C73" s="141">
        <v>17</v>
      </c>
      <c r="D73" s="141" t="s">
        <v>184</v>
      </c>
      <c r="E73" s="141" t="s">
        <v>185</v>
      </c>
      <c r="F73" s="141">
        <v>0</v>
      </c>
      <c r="G73" s="141" t="s">
        <v>186</v>
      </c>
      <c r="H73" s="141">
        <v>24.3</v>
      </c>
      <c r="I73" s="144">
        <v>2.88</v>
      </c>
      <c r="J73" s="144">
        <v>1.1000000000000001</v>
      </c>
      <c r="K73" s="144">
        <v>5.24</v>
      </c>
      <c r="L73" s="144">
        <v>11.36</v>
      </c>
      <c r="M73" s="144">
        <v>13.25</v>
      </c>
      <c r="N73" s="143"/>
      <c r="O73" s="143"/>
    </row>
    <row r="74" spans="1:15" x14ac:dyDescent="0.25">
      <c r="A74" s="139"/>
      <c r="B74" s="140">
        <v>1</v>
      </c>
      <c r="C74" s="141">
        <v>17.399999999999999</v>
      </c>
      <c r="D74" s="141" t="s">
        <v>187</v>
      </c>
      <c r="E74" s="141" t="s">
        <v>188</v>
      </c>
      <c r="F74" s="141">
        <v>0</v>
      </c>
      <c r="G74" s="141" t="s">
        <v>189</v>
      </c>
      <c r="H74" s="141">
        <v>24.9</v>
      </c>
      <c r="I74" s="144">
        <v>2.72</v>
      </c>
      <c r="J74" s="144">
        <v>1.07</v>
      </c>
      <c r="K74" s="144">
        <v>4.88</v>
      </c>
      <c r="L74" s="144">
        <v>10</v>
      </c>
      <c r="M74" s="144">
        <v>11.96</v>
      </c>
      <c r="N74" s="143"/>
      <c r="O74" s="143"/>
    </row>
    <row r="75" spans="1:15" x14ac:dyDescent="0.25">
      <c r="A75" s="203" t="s">
        <v>144</v>
      </c>
      <c r="B75" s="203"/>
      <c r="C75" s="151" t="s">
        <v>145</v>
      </c>
      <c r="D75" s="152" t="s">
        <v>146</v>
      </c>
      <c r="E75" s="152" t="s">
        <v>146</v>
      </c>
      <c r="F75" s="152" t="s">
        <v>146</v>
      </c>
      <c r="G75" s="152" t="s">
        <v>145</v>
      </c>
      <c r="H75" s="151" t="s">
        <v>145</v>
      </c>
      <c r="I75" s="151" t="s">
        <v>145</v>
      </c>
      <c r="J75" s="153" t="s">
        <v>145</v>
      </c>
      <c r="K75" s="153" t="s">
        <v>145</v>
      </c>
      <c r="L75" s="155" t="s">
        <v>190</v>
      </c>
      <c r="M75" s="155" t="s">
        <v>145</v>
      </c>
      <c r="N75" s="143"/>
      <c r="O75" s="143"/>
    </row>
    <row r="76" spans="1:15" x14ac:dyDescent="0.25">
      <c r="A76" s="139"/>
      <c r="B76" s="151"/>
      <c r="C76" s="151"/>
      <c r="D76" s="152"/>
      <c r="E76" s="152"/>
      <c r="F76" s="152"/>
      <c r="G76" s="152"/>
      <c r="H76" s="151"/>
      <c r="I76" s="151"/>
      <c r="J76" s="153"/>
      <c r="K76" s="153"/>
      <c r="L76" s="155"/>
      <c r="M76" s="155"/>
      <c r="N76" s="143"/>
      <c r="O76" s="143"/>
    </row>
    <row r="77" spans="1:15" x14ac:dyDescent="0.25">
      <c r="A77" s="139"/>
      <c r="B77" s="156" t="s">
        <v>191</v>
      </c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43"/>
      <c r="O77" s="143"/>
    </row>
    <row r="78" spans="1:15" x14ac:dyDescent="0.25">
      <c r="A78" s="139"/>
      <c r="B78" s="204" t="s">
        <v>192</v>
      </c>
      <c r="C78" s="204"/>
      <c r="D78" s="204"/>
      <c r="E78" s="204"/>
      <c r="F78" s="204"/>
      <c r="G78" s="204"/>
      <c r="H78" s="204"/>
      <c r="I78" s="204"/>
      <c r="J78" s="204"/>
      <c r="K78" s="204"/>
      <c r="L78" s="204"/>
      <c r="M78" s="204"/>
      <c r="N78" s="204"/>
      <c r="O78" s="204"/>
    </row>
  </sheetData>
  <mergeCells count="3">
    <mergeCell ref="A56:B56"/>
    <mergeCell ref="A75:B75"/>
    <mergeCell ref="B78:O78"/>
  </mergeCells>
  <pageMargins left="0.51181102362204722" right="0.51181102362204722" top="0.39370078740157483" bottom="0.39370078740157483" header="0.31496062992125984" footer="0.31496062992125984"/>
  <pageSetup paperSize="9" scale="70" orientation="landscape" horizontalDpi="0" verticalDpi="0" r:id="rId1"/>
  <ignoredErrors>
    <ignoredError sqref="D41:D4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39381-4298-4916-A700-67B56F52E782}">
  <dimension ref="A1:I26"/>
  <sheetViews>
    <sheetView zoomScaleNormal="100" workbookViewId="0">
      <selection activeCell="A17" sqref="A17"/>
    </sheetView>
  </sheetViews>
  <sheetFormatPr baseColWidth="10" defaultRowHeight="15" x14ac:dyDescent="0.25"/>
  <sheetData>
    <row r="1" spans="1:9" s="198" customFormat="1" ht="22.5" x14ac:dyDescent="0.3">
      <c r="A1" s="198" t="s">
        <v>251</v>
      </c>
    </row>
    <row r="2" spans="1:9" s="198" customFormat="1" ht="22.5" x14ac:dyDescent="0.3"/>
    <row r="3" spans="1:9" s="200" customFormat="1" ht="20.25" x14ac:dyDescent="0.3">
      <c r="A3" s="199" t="s">
        <v>252</v>
      </c>
      <c r="B3" s="199"/>
      <c r="C3" s="199"/>
      <c r="D3" s="199"/>
      <c r="E3" s="199"/>
      <c r="F3" s="199"/>
      <c r="G3" s="199"/>
    </row>
    <row r="4" spans="1:9" s="200" customFormat="1" ht="20.25" x14ac:dyDescent="0.3">
      <c r="A4" s="199" t="s">
        <v>247</v>
      </c>
      <c r="B4" s="199"/>
      <c r="C4" s="199"/>
      <c r="D4" s="199"/>
      <c r="E4" s="199"/>
      <c r="F4" s="199"/>
      <c r="G4" s="199"/>
    </row>
    <row r="5" spans="1:9" s="200" customFormat="1" ht="20.25" x14ac:dyDescent="0.3">
      <c r="A5" s="199" t="s">
        <v>248</v>
      </c>
      <c r="B5" s="199"/>
      <c r="C5" s="199"/>
      <c r="D5" s="199"/>
      <c r="E5" s="199"/>
      <c r="F5" s="199"/>
      <c r="G5" s="199"/>
    </row>
    <row r="6" spans="1:9" s="200" customFormat="1" ht="20.25" x14ac:dyDescent="0.3">
      <c r="A6" s="199" t="s">
        <v>249</v>
      </c>
      <c r="B6" s="199"/>
      <c r="C6" s="199"/>
      <c r="D6" s="199"/>
      <c r="E6" s="199"/>
      <c r="F6" s="199"/>
      <c r="G6" s="199"/>
    </row>
    <row r="7" spans="1:9" s="200" customFormat="1" ht="20.25" x14ac:dyDescent="0.3">
      <c r="A7" s="199" t="s">
        <v>250</v>
      </c>
      <c r="B7" s="199"/>
      <c r="C7" s="199"/>
      <c r="D7" s="199"/>
      <c r="E7" s="199"/>
      <c r="F7" s="199"/>
      <c r="G7" s="199"/>
    </row>
    <row r="8" spans="1:9" ht="20.25" x14ac:dyDescent="0.3">
      <c r="A8" s="199" t="s">
        <v>253</v>
      </c>
    </row>
    <row r="9" spans="1:9" ht="20.25" x14ac:dyDescent="0.3">
      <c r="A9" s="199" t="s">
        <v>254</v>
      </c>
    </row>
    <row r="12" spans="1:9" ht="21" x14ac:dyDescent="0.35">
      <c r="A12" s="163" t="s">
        <v>229</v>
      </c>
      <c r="B12" s="163"/>
      <c r="C12" s="164"/>
      <c r="D12" s="164"/>
      <c r="E12" s="164"/>
      <c r="F12" s="164"/>
      <c r="G12" s="164"/>
      <c r="H12" s="164"/>
      <c r="I12" s="164"/>
    </row>
    <row r="13" spans="1:9" x14ac:dyDescent="0.25">
      <c r="A13" s="14"/>
      <c r="B13" s="15"/>
      <c r="C13" s="14"/>
      <c r="D13" s="14"/>
      <c r="E13" s="14"/>
      <c r="F13" s="14"/>
      <c r="G13" s="14"/>
      <c r="H13" s="14"/>
      <c r="I13" s="14"/>
    </row>
    <row r="14" spans="1:9" x14ac:dyDescent="0.25">
      <c r="B14" s="13"/>
      <c r="C14" s="15" t="s">
        <v>7</v>
      </c>
      <c r="D14" s="205" t="s">
        <v>8</v>
      </c>
      <c r="E14" s="206"/>
      <c r="F14" s="207"/>
      <c r="G14" s="205" t="s">
        <v>9</v>
      </c>
      <c r="H14" s="206"/>
      <c r="I14" s="207"/>
    </row>
    <row r="15" spans="1:9" x14ac:dyDescent="0.25">
      <c r="B15" s="208" t="s">
        <v>10</v>
      </c>
      <c r="C15" s="165" t="s">
        <v>0</v>
      </c>
      <c r="D15" s="166" t="s">
        <v>196</v>
      </c>
      <c r="E15" s="166"/>
      <c r="F15" s="166"/>
      <c r="G15" s="166" t="s">
        <v>208</v>
      </c>
      <c r="H15" s="166"/>
      <c r="I15" s="166"/>
    </row>
    <row r="16" spans="1:9" x14ac:dyDescent="0.25">
      <c r="B16" s="209"/>
      <c r="C16" s="165">
        <v>200</v>
      </c>
      <c r="D16" s="174" t="s">
        <v>197</v>
      </c>
      <c r="E16" s="174"/>
      <c r="F16" s="174"/>
      <c r="G16" s="174" t="s">
        <v>209</v>
      </c>
      <c r="H16" s="174"/>
      <c r="I16" s="174"/>
    </row>
    <row r="17" spans="2:9" x14ac:dyDescent="0.25">
      <c r="B17" s="209"/>
      <c r="C17" s="165">
        <v>400</v>
      </c>
      <c r="D17" s="174" t="s">
        <v>198</v>
      </c>
      <c r="E17" s="174"/>
      <c r="F17" s="174"/>
      <c r="G17" s="174" t="s">
        <v>210</v>
      </c>
      <c r="H17" s="174"/>
      <c r="I17" s="174"/>
    </row>
    <row r="18" spans="2:9" x14ac:dyDescent="0.25">
      <c r="B18" s="209"/>
      <c r="C18" s="165">
        <v>800</v>
      </c>
      <c r="D18" s="174" t="s">
        <v>199</v>
      </c>
      <c r="E18" s="174"/>
      <c r="F18" s="174"/>
      <c r="G18" s="174" t="s">
        <v>211</v>
      </c>
      <c r="H18" s="174"/>
      <c r="I18" s="174"/>
    </row>
    <row r="19" spans="2:9" x14ac:dyDescent="0.25">
      <c r="B19" s="209"/>
      <c r="C19" s="167">
        <v>3000</v>
      </c>
      <c r="D19" s="175" t="s">
        <v>200</v>
      </c>
      <c r="E19" s="176"/>
      <c r="F19" s="177"/>
      <c r="G19" s="175" t="s">
        <v>212</v>
      </c>
      <c r="H19" s="176"/>
      <c r="I19" s="177"/>
    </row>
    <row r="20" spans="2:9" x14ac:dyDescent="0.25">
      <c r="B20" s="210" t="s">
        <v>11</v>
      </c>
      <c r="C20" s="165" t="s">
        <v>1</v>
      </c>
      <c r="D20" s="168" t="s">
        <v>201</v>
      </c>
      <c r="E20" s="169"/>
      <c r="F20" s="170"/>
      <c r="G20" s="168" t="s">
        <v>213</v>
      </c>
      <c r="H20" s="169"/>
      <c r="I20" s="170"/>
    </row>
    <row r="21" spans="2:9" x14ac:dyDescent="0.25">
      <c r="B21" s="211"/>
      <c r="C21" s="165" t="s">
        <v>12</v>
      </c>
      <c r="D21" s="175" t="s">
        <v>202</v>
      </c>
      <c r="E21" s="176"/>
      <c r="F21" s="177"/>
      <c r="G21" s="171"/>
      <c r="H21" s="172"/>
      <c r="I21" s="173"/>
    </row>
    <row r="22" spans="2:9" x14ac:dyDescent="0.25">
      <c r="B22" s="211"/>
      <c r="C22" s="165" t="s">
        <v>2</v>
      </c>
      <c r="D22" s="168" t="s">
        <v>203</v>
      </c>
      <c r="E22" s="169"/>
      <c r="F22" s="170"/>
      <c r="G22" s="168" t="s">
        <v>214</v>
      </c>
      <c r="H22" s="169"/>
      <c r="I22" s="170"/>
    </row>
    <row r="23" spans="2:9" x14ac:dyDescent="0.25">
      <c r="B23" s="208"/>
      <c r="C23" s="167" t="s">
        <v>13</v>
      </c>
      <c r="D23" s="175" t="s">
        <v>204</v>
      </c>
      <c r="E23" s="176"/>
      <c r="F23" s="177"/>
      <c r="G23" s="175" t="s">
        <v>215</v>
      </c>
      <c r="H23" s="176"/>
      <c r="I23" s="177"/>
    </row>
    <row r="24" spans="2:9" x14ac:dyDescent="0.25">
      <c r="B24" s="210" t="s">
        <v>14</v>
      </c>
      <c r="C24" s="165" t="s">
        <v>4</v>
      </c>
      <c r="D24" s="168" t="s">
        <v>205</v>
      </c>
      <c r="E24" s="169"/>
      <c r="F24" s="170"/>
      <c r="G24" s="168" t="s">
        <v>216</v>
      </c>
      <c r="H24" s="169"/>
      <c r="I24" s="170"/>
    </row>
    <row r="25" spans="2:9" x14ac:dyDescent="0.25">
      <c r="B25" s="211"/>
      <c r="C25" s="165" t="s">
        <v>5</v>
      </c>
      <c r="D25" s="168" t="s">
        <v>206</v>
      </c>
      <c r="E25" s="169"/>
      <c r="F25" s="170"/>
      <c r="G25" s="168" t="s">
        <v>217</v>
      </c>
      <c r="H25" s="169"/>
      <c r="I25" s="170"/>
    </row>
    <row r="26" spans="2:9" x14ac:dyDescent="0.25">
      <c r="B26" s="208"/>
      <c r="C26" s="165" t="s">
        <v>6</v>
      </c>
      <c r="D26" s="168" t="s">
        <v>207</v>
      </c>
      <c r="E26" s="169"/>
      <c r="F26" s="170"/>
      <c r="G26" s="168" t="s">
        <v>218</v>
      </c>
      <c r="H26" s="169"/>
      <c r="I26" s="170"/>
    </row>
  </sheetData>
  <mergeCells count="5">
    <mergeCell ref="D14:F14"/>
    <mergeCell ref="G14:I14"/>
    <mergeCell ref="B15:B19"/>
    <mergeCell ref="B20:B23"/>
    <mergeCell ref="B24:B26"/>
  </mergeCells>
  <pageMargins left="0.31496062992125984" right="0.31496062992125984" top="0.78740157480314965" bottom="0.78740157480314965" header="0.31496062992125984" footer="0.31496062992125984"/>
  <pageSetup paperSize="9" scale="53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E9CEA-5B56-46FE-8429-1807133FC1DF}">
  <dimension ref="A1:T164"/>
  <sheetViews>
    <sheetView topLeftCell="H1" zoomScaleNormal="100" workbookViewId="0">
      <selection activeCell="U1" sqref="U1:AG71"/>
    </sheetView>
  </sheetViews>
  <sheetFormatPr baseColWidth="10" defaultRowHeight="15" x14ac:dyDescent="0.25"/>
  <cols>
    <col min="3" max="3" width="14.7109375" customWidth="1"/>
    <col min="6" max="6" width="13.140625" customWidth="1"/>
    <col min="9" max="9" width="13.42578125" customWidth="1"/>
    <col min="12" max="12" width="14.42578125" customWidth="1"/>
    <col min="15" max="16" width="11.42578125" style="1"/>
    <col min="20" max="20" width="7.42578125" style="1" customWidth="1"/>
    <col min="25" max="25" width="16.5703125" customWidth="1"/>
    <col min="26" max="26" width="15.5703125" customWidth="1"/>
  </cols>
  <sheetData>
    <row r="1" spans="1:20" s="164" customFormat="1" ht="26.25" x14ac:dyDescent="0.4">
      <c r="A1" s="202" t="s">
        <v>256</v>
      </c>
      <c r="D1" s="215"/>
      <c r="O1" s="184"/>
      <c r="P1" s="184"/>
      <c r="T1" s="184"/>
    </row>
    <row r="3" spans="1:20" ht="18.75" x14ac:dyDescent="0.3">
      <c r="A3" s="21" t="s">
        <v>0</v>
      </c>
      <c r="B3" s="22" t="s">
        <v>3</v>
      </c>
      <c r="C3" s="193" t="s">
        <v>23</v>
      </c>
      <c r="D3" s="8" t="s">
        <v>1</v>
      </c>
      <c r="E3" s="3" t="s">
        <v>3</v>
      </c>
      <c r="F3" s="26" t="s">
        <v>24</v>
      </c>
      <c r="G3" s="10" t="s">
        <v>2</v>
      </c>
      <c r="H3" s="30" t="s">
        <v>3</v>
      </c>
      <c r="I3" s="33" t="s">
        <v>25</v>
      </c>
      <c r="J3" s="31" t="s">
        <v>4</v>
      </c>
      <c r="K3" s="24" t="s">
        <v>3</v>
      </c>
      <c r="L3" s="180" t="s">
        <v>26</v>
      </c>
      <c r="M3" s="181" t="s">
        <v>15</v>
      </c>
      <c r="N3" s="182" t="s">
        <v>3</v>
      </c>
      <c r="O3" s="183" t="s">
        <v>30</v>
      </c>
      <c r="P3" s="43" t="s">
        <v>27</v>
      </c>
      <c r="Q3" t="s">
        <v>63</v>
      </c>
    </row>
    <row r="4" spans="1:20" ht="15.75" x14ac:dyDescent="0.25">
      <c r="A4" s="20">
        <v>10.5</v>
      </c>
      <c r="B4" s="23">
        <f t="shared" ref="B4:B67" si="0">(100/(A4+0.24)-4.341)/0.00676</f>
        <v>735.2051722808061</v>
      </c>
      <c r="C4" s="17"/>
      <c r="D4" s="9">
        <v>7.61</v>
      </c>
      <c r="E4" s="5">
        <f t="shared" ref="E4:E67" si="1">(SQRT(D4)-1.15028)/0.00219</f>
        <v>734.40312549166413</v>
      </c>
      <c r="F4" s="5"/>
      <c r="G4" s="9">
        <v>2.04</v>
      </c>
      <c r="H4" s="12">
        <f t="shared" ref="H4:H67" si="2">(SQRT(G4)-0.841)/0.0008</f>
        <v>734.10710713571245</v>
      </c>
      <c r="I4" s="13"/>
      <c r="J4" s="32">
        <v>17.2</v>
      </c>
      <c r="K4" s="25">
        <f t="shared" ref="K4:K67" si="3">(SQRT(J4)-1.425)/0.0037</f>
        <v>735.75358666636316</v>
      </c>
      <c r="L4" s="13"/>
      <c r="M4" s="28">
        <v>504</v>
      </c>
      <c r="N4" s="5">
        <f>(3000/(M4)-1.7)/0.0058</f>
        <v>733.1691297208539</v>
      </c>
      <c r="O4" s="17">
        <f>N4-N5</f>
        <v>6.0726188047143523</v>
      </c>
      <c r="P4" s="17">
        <f>M5-M4</f>
        <v>3</v>
      </c>
      <c r="Q4" s="66">
        <f>M4/86400</f>
        <v>5.8333333333333336E-3</v>
      </c>
    </row>
    <row r="5" spans="1:20" ht="15.75" x14ac:dyDescent="0.25">
      <c r="A5" s="20">
        <v>10.6</v>
      </c>
      <c r="B5" s="23">
        <f t="shared" si="0"/>
        <v>722.49885368676166</v>
      </c>
      <c r="C5" s="17">
        <f t="shared" ref="C5:C68" si="4">B4-B5</f>
        <v>12.706318594044433</v>
      </c>
      <c r="D5" s="9">
        <v>7.57</v>
      </c>
      <c r="E5" s="5">
        <f t="shared" si="1"/>
        <v>731.08826412763517</v>
      </c>
      <c r="F5" s="17">
        <f t="shared" ref="F5:F68" si="5">E4-E5</f>
        <v>3.3148613640289568</v>
      </c>
      <c r="G5" s="9">
        <v>2.0300000000000002</v>
      </c>
      <c r="H5" s="12">
        <f t="shared" si="2"/>
        <v>729.7258560968761</v>
      </c>
      <c r="I5" s="17">
        <f t="shared" ref="I5:I68" si="6">H4-H5</f>
        <v>4.3812510388363535</v>
      </c>
      <c r="J5" s="32">
        <v>17.099999999999998</v>
      </c>
      <c r="K5" s="25">
        <f t="shared" si="3"/>
        <v>732.49043935866655</v>
      </c>
      <c r="L5" s="17">
        <f t="shared" ref="L5:L68" si="7">K4-K5</f>
        <v>3.2631473076966131</v>
      </c>
      <c r="M5" s="28">
        <v>507</v>
      </c>
      <c r="N5" s="5">
        <f t="shared" ref="N5:N68" si="8">(3000/(M5)-1.7)/0.0058</f>
        <v>727.09651091613955</v>
      </c>
      <c r="O5" s="17">
        <f t="shared" ref="O5:O68" si="9">N5-N6</f>
        <v>6.0011762305410912</v>
      </c>
      <c r="P5" s="17">
        <f t="shared" ref="P5:P68" si="10">M6-M5</f>
        <v>3</v>
      </c>
      <c r="Q5" s="66">
        <f t="shared" ref="Q5:Q68" si="11">M5/86400</f>
        <v>5.8680555555555552E-3</v>
      </c>
    </row>
    <row r="6" spans="1:20" ht="15.75" x14ac:dyDescent="0.25">
      <c r="A6" s="20">
        <v>10.7</v>
      </c>
      <c r="B6" s="23">
        <f t="shared" si="0"/>
        <v>710.02482610906179</v>
      </c>
      <c r="C6" s="17">
        <f t="shared" si="4"/>
        <v>12.474027577699871</v>
      </c>
      <c r="D6" s="9">
        <v>7.53</v>
      </c>
      <c r="E6" s="5">
        <f t="shared" si="1"/>
        <v>727.76463324312715</v>
      </c>
      <c r="F6" s="17">
        <f t="shared" si="5"/>
        <v>3.3236308845080202</v>
      </c>
      <c r="G6" s="9">
        <v>2.02</v>
      </c>
      <c r="H6" s="12">
        <f t="shared" si="2"/>
        <v>725.33380044398689</v>
      </c>
      <c r="I6" s="17">
        <f t="shared" si="6"/>
        <v>4.3920556528892121</v>
      </c>
      <c r="J6" s="32">
        <v>17</v>
      </c>
      <c r="K6" s="25">
        <f t="shared" si="3"/>
        <v>729.21773665342175</v>
      </c>
      <c r="L6" s="17">
        <f t="shared" si="7"/>
        <v>3.2727027052447966</v>
      </c>
      <c r="M6" s="28">
        <v>510</v>
      </c>
      <c r="N6" s="5">
        <f t="shared" si="8"/>
        <v>721.09533468559846</v>
      </c>
      <c r="O6" s="17">
        <f t="shared" si="9"/>
        <v>5.930987034862369</v>
      </c>
      <c r="P6" s="17">
        <f t="shared" si="10"/>
        <v>3</v>
      </c>
      <c r="Q6" s="66">
        <f t="shared" si="11"/>
        <v>5.9027777777777776E-3</v>
      </c>
    </row>
    <row r="7" spans="1:20" ht="15.75" x14ac:dyDescent="0.25">
      <c r="A7" s="20">
        <v>10.8</v>
      </c>
      <c r="B7" s="23">
        <f t="shared" si="0"/>
        <v>697.77677729182722</v>
      </c>
      <c r="C7" s="17">
        <f t="shared" si="4"/>
        <v>12.248048817234576</v>
      </c>
      <c r="D7" s="9">
        <v>7.49</v>
      </c>
      <c r="E7" s="5">
        <f t="shared" si="1"/>
        <v>724.43216286794598</v>
      </c>
      <c r="F7" s="17">
        <f t="shared" si="5"/>
        <v>3.3324703751811739</v>
      </c>
      <c r="G7" s="9">
        <v>2.0100000000000002</v>
      </c>
      <c r="H7" s="12">
        <f t="shared" si="2"/>
        <v>720.93085984472839</v>
      </c>
      <c r="I7" s="17">
        <f t="shared" si="6"/>
        <v>4.4029405992584998</v>
      </c>
      <c r="J7" s="32">
        <v>16.899999999999999</v>
      </c>
      <c r="K7" s="25">
        <f t="shared" si="3"/>
        <v>725.93539411321433</v>
      </c>
      <c r="L7" s="17">
        <f t="shared" si="7"/>
        <v>3.2823425402074236</v>
      </c>
      <c r="M7" s="28">
        <v>513</v>
      </c>
      <c r="N7" s="5">
        <f t="shared" si="8"/>
        <v>715.16434765073609</v>
      </c>
      <c r="O7" s="17">
        <f t="shared" si="9"/>
        <v>5.86202206934081</v>
      </c>
      <c r="P7" s="17">
        <f t="shared" si="10"/>
        <v>3</v>
      </c>
      <c r="Q7" s="66">
        <f t="shared" si="11"/>
        <v>5.9375000000000001E-3</v>
      </c>
    </row>
    <row r="8" spans="1:20" ht="15.75" x14ac:dyDescent="0.25">
      <c r="A8" s="20">
        <v>10.9</v>
      </c>
      <c r="B8" s="23">
        <f t="shared" si="0"/>
        <v>685.7486216310964</v>
      </c>
      <c r="C8" s="17">
        <f t="shared" si="4"/>
        <v>12.028155660730818</v>
      </c>
      <c r="D8" s="9">
        <v>7.45</v>
      </c>
      <c r="E8" s="5">
        <f t="shared" si="1"/>
        <v>721.09078209645497</v>
      </c>
      <c r="F8" s="17">
        <f t="shared" si="5"/>
        <v>3.3413807714910035</v>
      </c>
      <c r="G8" s="9">
        <v>2</v>
      </c>
      <c r="H8" s="12">
        <f t="shared" si="2"/>
        <v>716.51695296636899</v>
      </c>
      <c r="I8" s="17">
        <f t="shared" si="6"/>
        <v>4.4139068783593984</v>
      </c>
      <c r="J8" s="32">
        <v>16.8</v>
      </c>
      <c r="K8" s="25">
        <f t="shared" si="3"/>
        <v>722.64332604968638</v>
      </c>
      <c r="L8" s="17">
        <f t="shared" si="7"/>
        <v>3.2920680635279496</v>
      </c>
      <c r="M8" s="28">
        <v>516</v>
      </c>
      <c r="N8" s="5">
        <f t="shared" si="8"/>
        <v>709.30232558139528</v>
      </c>
      <c r="O8" s="17">
        <f t="shared" si="9"/>
        <v>5.7942530280764686</v>
      </c>
      <c r="P8" s="17">
        <f t="shared" si="10"/>
        <v>3</v>
      </c>
      <c r="Q8" s="66">
        <f t="shared" si="11"/>
        <v>5.9722222222222225E-3</v>
      </c>
    </row>
    <row r="9" spans="1:20" ht="15.75" x14ac:dyDescent="0.25">
      <c r="A9" s="20">
        <v>11</v>
      </c>
      <c r="B9" s="23">
        <f t="shared" si="0"/>
        <v>673.93449009244239</v>
      </c>
      <c r="C9" s="17">
        <f t="shared" si="4"/>
        <v>11.81413153865401</v>
      </c>
      <c r="D9" s="9">
        <v>7.41</v>
      </c>
      <c r="E9" s="5">
        <f t="shared" si="1"/>
        <v>717.74041906997252</v>
      </c>
      <c r="F9" s="17">
        <f t="shared" si="5"/>
        <v>3.3503630264824551</v>
      </c>
      <c r="G9" s="9">
        <v>1.99</v>
      </c>
      <c r="H9" s="12">
        <f t="shared" si="2"/>
        <v>712.09199745823571</v>
      </c>
      <c r="I9" s="17">
        <f t="shared" si="6"/>
        <v>4.4249555081332801</v>
      </c>
      <c r="J9" s="32">
        <v>16.7</v>
      </c>
      <c r="K9" s="25">
        <f t="shared" si="3"/>
        <v>719.34144549743519</v>
      </c>
      <c r="L9" s="17">
        <f t="shared" si="7"/>
        <v>3.3018805522511911</v>
      </c>
      <c r="M9" s="28">
        <v>519</v>
      </c>
      <c r="N9" s="5">
        <f t="shared" si="8"/>
        <v>703.50807255331881</v>
      </c>
      <c r="O9" s="17">
        <f t="shared" si="9"/>
        <v>5.727652418558705</v>
      </c>
      <c r="P9" s="17">
        <f t="shared" si="10"/>
        <v>3</v>
      </c>
      <c r="Q9" s="66">
        <f t="shared" si="11"/>
        <v>6.0069444444444441E-3</v>
      </c>
    </row>
    <row r="10" spans="1:20" ht="15.75" x14ac:dyDescent="0.25">
      <c r="A10" s="20">
        <v>11.1</v>
      </c>
      <c r="B10" s="23">
        <f t="shared" si="0"/>
        <v>662.32872066205402</v>
      </c>
      <c r="C10" s="17">
        <f t="shared" si="4"/>
        <v>11.605769430388364</v>
      </c>
      <c r="D10" s="9">
        <v>7.37</v>
      </c>
      <c r="E10" s="5">
        <f t="shared" si="1"/>
        <v>714.38100095874222</v>
      </c>
      <c r="F10" s="17">
        <f t="shared" si="5"/>
        <v>3.3594181112302977</v>
      </c>
      <c r="G10" s="9">
        <v>1.98</v>
      </c>
      <c r="H10" s="12">
        <f t="shared" si="2"/>
        <v>707.65590993378612</v>
      </c>
      <c r="I10" s="17">
        <f t="shared" si="6"/>
        <v>4.4360875244495901</v>
      </c>
      <c r="J10" s="32">
        <v>16.599999999999998</v>
      </c>
      <c r="K10" s="25">
        <f t="shared" si="3"/>
        <v>716.02966418720882</v>
      </c>
      <c r="L10" s="17">
        <f t="shared" si="7"/>
        <v>3.3117813102263653</v>
      </c>
      <c r="M10" s="28">
        <v>522</v>
      </c>
      <c r="N10" s="5">
        <f t="shared" si="8"/>
        <v>697.78042013476011</v>
      </c>
      <c r="O10" s="17">
        <f t="shared" si="9"/>
        <v>5.6621935337748255</v>
      </c>
      <c r="P10" s="17">
        <f t="shared" si="10"/>
        <v>3</v>
      </c>
      <c r="Q10" s="66">
        <f t="shared" si="11"/>
        <v>6.0416666666666665E-3</v>
      </c>
    </row>
    <row r="11" spans="1:20" ht="15.75" x14ac:dyDescent="0.25">
      <c r="A11" s="20">
        <v>11.2</v>
      </c>
      <c r="B11" s="23">
        <f t="shared" si="0"/>
        <v>650.9258492986304</v>
      </c>
      <c r="C11" s="17">
        <f t="shared" si="4"/>
        <v>11.402871363423628</v>
      </c>
      <c r="D11" s="9">
        <v>7.33</v>
      </c>
      <c r="E11" s="5">
        <f t="shared" si="1"/>
        <v>711.0124539434596</v>
      </c>
      <c r="F11" s="17">
        <f t="shared" si="5"/>
        <v>3.3685470152826156</v>
      </c>
      <c r="G11" s="9">
        <v>1.97</v>
      </c>
      <c r="H11" s="12">
        <f t="shared" si="2"/>
        <v>703.20860595227487</v>
      </c>
      <c r="I11" s="17">
        <f t="shared" si="6"/>
        <v>4.4473039815112543</v>
      </c>
      <c r="J11" s="32">
        <v>16.5</v>
      </c>
      <c r="K11" s="25">
        <f t="shared" si="3"/>
        <v>712.70789251837311</v>
      </c>
      <c r="L11" s="17">
        <f t="shared" si="7"/>
        <v>3.3217716688357086</v>
      </c>
      <c r="M11" s="28">
        <v>525</v>
      </c>
      <c r="N11" s="5">
        <f t="shared" si="8"/>
        <v>692.11822660098528</v>
      </c>
      <c r="O11" s="17">
        <f t="shared" si="9"/>
        <v>5.5978504254367181</v>
      </c>
      <c r="P11" s="17">
        <f t="shared" si="10"/>
        <v>3</v>
      </c>
      <c r="Q11" s="66">
        <f t="shared" si="11"/>
        <v>6.076388888888889E-3</v>
      </c>
    </row>
    <row r="12" spans="1:20" ht="15.75" x14ac:dyDescent="0.25">
      <c r="A12" s="20">
        <v>11.3</v>
      </c>
      <c r="B12" s="23">
        <f t="shared" si="0"/>
        <v>639.72060135571655</v>
      </c>
      <c r="C12" s="17">
        <f t="shared" si="4"/>
        <v>11.205247942913843</v>
      </c>
      <c r="D12" s="9">
        <v>7.29</v>
      </c>
      <c r="E12" s="5">
        <f t="shared" si="1"/>
        <v>707.63470319634712</v>
      </c>
      <c r="F12" s="17">
        <f t="shared" si="5"/>
        <v>3.3777507471124864</v>
      </c>
      <c r="G12" s="9">
        <v>1.96</v>
      </c>
      <c r="H12" s="12">
        <f t="shared" si="2"/>
        <v>698.74999999999989</v>
      </c>
      <c r="I12" s="17">
        <f t="shared" si="6"/>
        <v>4.4586059522749792</v>
      </c>
      <c r="J12" s="32">
        <v>16.399999999999999</v>
      </c>
      <c r="K12" s="25">
        <f t="shared" si="3"/>
        <v>709.37603953062614</v>
      </c>
      <c r="L12" s="17">
        <f t="shared" si="7"/>
        <v>3.33185298774697</v>
      </c>
      <c r="M12" s="28">
        <v>528</v>
      </c>
      <c r="N12" s="5">
        <f t="shared" si="8"/>
        <v>686.52037617554856</v>
      </c>
      <c r="O12" s="17">
        <f t="shared" si="9"/>
        <v>5.5345978782564771</v>
      </c>
      <c r="P12" s="17">
        <f t="shared" si="10"/>
        <v>3</v>
      </c>
      <c r="Q12" s="66">
        <f t="shared" si="11"/>
        <v>6.1111111111111114E-3</v>
      </c>
    </row>
    <row r="13" spans="1:20" ht="15.75" x14ac:dyDescent="0.25">
      <c r="A13" s="20">
        <v>11.4</v>
      </c>
      <c r="B13" s="23">
        <f t="shared" si="0"/>
        <v>628.70788344618632</v>
      </c>
      <c r="C13" s="17">
        <f t="shared" si="4"/>
        <v>11.012717909530238</v>
      </c>
      <c r="D13" s="9">
        <v>7.25</v>
      </c>
      <c r="E13" s="5">
        <f t="shared" si="1"/>
        <v>704.24767286175882</v>
      </c>
      <c r="F13" s="17">
        <f t="shared" si="5"/>
        <v>3.387030334588303</v>
      </c>
      <c r="G13" s="9">
        <v>1.95</v>
      </c>
      <c r="H13" s="12">
        <f t="shared" si="2"/>
        <v>694.28000547111753</v>
      </c>
      <c r="I13" s="17">
        <f t="shared" si="6"/>
        <v>4.4699945288823528</v>
      </c>
      <c r="J13" s="32">
        <v>16.3</v>
      </c>
      <c r="K13" s="25">
        <f t="shared" si="3"/>
        <v>706.03401287493784</v>
      </c>
      <c r="L13" s="17">
        <f t="shared" si="7"/>
        <v>3.3420266556883007</v>
      </c>
      <c r="M13" s="28">
        <v>531</v>
      </c>
      <c r="N13" s="5">
        <f t="shared" si="8"/>
        <v>680.98577829729209</v>
      </c>
      <c r="O13" s="17">
        <f t="shared" si="9"/>
        <v>5.472411385242367</v>
      </c>
      <c r="P13" s="17">
        <f t="shared" si="10"/>
        <v>3</v>
      </c>
      <c r="Q13" s="66">
        <f t="shared" si="11"/>
        <v>6.145833333333333E-3</v>
      </c>
    </row>
    <row r="14" spans="1:20" ht="15.75" x14ac:dyDescent="0.25">
      <c r="A14" s="20">
        <v>11.5</v>
      </c>
      <c r="B14" s="23">
        <f t="shared" si="0"/>
        <v>617.88277572250843</v>
      </c>
      <c r="C14" s="17">
        <f t="shared" si="4"/>
        <v>10.825107723677888</v>
      </c>
      <c r="D14" s="9">
        <v>7.21</v>
      </c>
      <c r="E14" s="5">
        <f t="shared" si="1"/>
        <v>700.85128603630608</v>
      </c>
      <c r="F14" s="17">
        <f t="shared" si="5"/>
        <v>3.396386825452737</v>
      </c>
      <c r="G14" s="9">
        <v>1.94</v>
      </c>
      <c r="H14" s="12">
        <f t="shared" si="2"/>
        <v>689.79853464801477</v>
      </c>
      <c r="I14" s="17">
        <f t="shared" si="6"/>
        <v>4.481470823102768</v>
      </c>
      <c r="J14" s="32">
        <v>16.2</v>
      </c>
      <c r="K14" s="25">
        <f t="shared" si="3"/>
        <v>702.6817187836815</v>
      </c>
      <c r="L14" s="17">
        <f t="shared" si="7"/>
        <v>3.3522940912563399</v>
      </c>
      <c r="M14" s="28">
        <v>534</v>
      </c>
      <c r="N14" s="5">
        <f t="shared" si="8"/>
        <v>675.51336691204972</v>
      </c>
      <c r="O14" s="17">
        <f t="shared" si="9"/>
        <v>5.4112671239549854</v>
      </c>
      <c r="P14" s="17">
        <f t="shared" si="10"/>
        <v>3</v>
      </c>
      <c r="Q14" s="66">
        <f t="shared" si="11"/>
        <v>6.1805555555555555E-3</v>
      </c>
    </row>
    <row r="15" spans="1:20" ht="15.75" x14ac:dyDescent="0.25">
      <c r="A15" s="20">
        <v>11.6</v>
      </c>
      <c r="B15" s="23">
        <f t="shared" si="0"/>
        <v>607.24052454821674</v>
      </c>
      <c r="C15" s="17">
        <f t="shared" si="4"/>
        <v>10.642251174291687</v>
      </c>
      <c r="D15" s="9">
        <v>7.17</v>
      </c>
      <c r="E15" s="5">
        <f t="shared" si="1"/>
        <v>697.44546474848255</v>
      </c>
      <c r="F15" s="17">
        <f t="shared" si="5"/>
        <v>3.4058212878235281</v>
      </c>
      <c r="G15" s="9">
        <v>1.93</v>
      </c>
      <c r="H15" s="12">
        <f t="shared" si="2"/>
        <v>685.30549868122569</v>
      </c>
      <c r="I15" s="17">
        <f t="shared" si="6"/>
        <v>4.4930359667890798</v>
      </c>
      <c r="J15" s="32">
        <v>16.099999999999998</v>
      </c>
      <c r="K15" s="25">
        <f t="shared" si="3"/>
        <v>699.31906203993935</v>
      </c>
      <c r="L15" s="17">
        <f t="shared" si="7"/>
        <v>3.36265674374215</v>
      </c>
      <c r="M15" s="28">
        <v>537</v>
      </c>
      <c r="N15" s="5">
        <f t="shared" si="8"/>
        <v>670.10209978809473</v>
      </c>
      <c r="O15" s="17">
        <f t="shared" si="9"/>
        <v>5.3511419336886092</v>
      </c>
      <c r="P15" s="17">
        <f t="shared" si="10"/>
        <v>3</v>
      </c>
      <c r="Q15" s="66">
        <f t="shared" si="11"/>
        <v>6.2152777777777779E-3</v>
      </c>
    </row>
    <row r="16" spans="1:20" ht="15.75" x14ac:dyDescent="0.25">
      <c r="A16" s="20">
        <v>11.7</v>
      </c>
      <c r="B16" s="23">
        <f t="shared" si="0"/>
        <v>596.7765355376489</v>
      </c>
      <c r="C16" s="17">
        <f t="shared" si="4"/>
        <v>10.463989010567843</v>
      </c>
      <c r="D16" s="9">
        <v>7.1300000000000008</v>
      </c>
      <c r="E16" s="5">
        <f t="shared" si="1"/>
        <v>694.03012993777975</v>
      </c>
      <c r="F16" s="17">
        <f t="shared" si="5"/>
        <v>3.4153348107028023</v>
      </c>
      <c r="G16" s="9">
        <v>1.92</v>
      </c>
      <c r="H16" s="12">
        <f t="shared" si="2"/>
        <v>680.8008075688773</v>
      </c>
      <c r="I16" s="17">
        <f t="shared" si="6"/>
        <v>4.5046911123483824</v>
      </c>
      <c r="J16" s="32">
        <v>16</v>
      </c>
      <c r="K16" s="25">
        <f t="shared" si="3"/>
        <v>695.94594594594594</v>
      </c>
      <c r="L16" s="17">
        <f t="shared" si="7"/>
        <v>3.3731160939934171</v>
      </c>
      <c r="M16" s="28">
        <v>540</v>
      </c>
      <c r="N16" s="5">
        <f t="shared" si="8"/>
        <v>664.75095785440612</v>
      </c>
      <c r="O16" s="17">
        <f t="shared" si="9"/>
        <v>5.2920132935373658</v>
      </c>
      <c r="P16" s="17">
        <f t="shared" si="10"/>
        <v>3</v>
      </c>
      <c r="Q16" s="66">
        <f t="shared" si="11"/>
        <v>6.2500000000000003E-3</v>
      </c>
    </row>
    <row r="17" spans="1:17" ht="15.75" x14ac:dyDescent="0.25">
      <c r="A17" s="20">
        <v>11.8</v>
      </c>
      <c r="B17" s="23">
        <f t="shared" si="0"/>
        <v>586.48636694253855</v>
      </c>
      <c r="C17" s="17">
        <f t="shared" si="4"/>
        <v>10.290168595110345</v>
      </c>
      <c r="D17" s="9">
        <v>7.09</v>
      </c>
      <c r="E17" s="5">
        <f t="shared" si="1"/>
        <v>690.60520143327381</v>
      </c>
      <c r="F17" s="17">
        <f t="shared" si="5"/>
        <v>3.4249285045059423</v>
      </c>
      <c r="G17" s="9">
        <v>1.9100000000000001</v>
      </c>
      <c r="H17" s="12">
        <f t="shared" si="2"/>
        <v>676.2843701356569</v>
      </c>
      <c r="I17" s="17">
        <f t="shared" si="6"/>
        <v>4.5164374332204034</v>
      </c>
      <c r="J17" s="32">
        <v>15.899999999999999</v>
      </c>
      <c r="K17" s="25">
        <f t="shared" si="3"/>
        <v>692.56227229064234</v>
      </c>
      <c r="L17" s="17">
        <f t="shared" si="7"/>
        <v>3.3836736553035962</v>
      </c>
      <c r="M17" s="28">
        <v>543</v>
      </c>
      <c r="N17" s="5">
        <f t="shared" si="8"/>
        <v>659.45894456086876</v>
      </c>
      <c r="O17" s="17">
        <f t="shared" si="9"/>
        <v>5.2338593013007539</v>
      </c>
      <c r="P17" s="17">
        <f t="shared" si="10"/>
        <v>3</v>
      </c>
      <c r="Q17" s="66">
        <f t="shared" si="11"/>
        <v>6.2847222222222219E-3</v>
      </c>
    </row>
    <row r="18" spans="1:17" ht="15.75" x14ac:dyDescent="0.25">
      <c r="A18" s="20">
        <v>11.9</v>
      </c>
      <c r="B18" s="23">
        <f t="shared" si="0"/>
        <v>576.36572336546976</v>
      </c>
      <c r="C18" s="17">
        <f t="shared" si="4"/>
        <v>10.12064357706879</v>
      </c>
      <c r="D18" s="9">
        <v>7.0500000000000007</v>
      </c>
      <c r="E18" s="5">
        <f t="shared" si="1"/>
        <v>687.17059793166698</v>
      </c>
      <c r="F18" s="17">
        <f t="shared" si="5"/>
        <v>3.4346035016068299</v>
      </c>
      <c r="G18" s="9">
        <v>1.9</v>
      </c>
      <c r="H18" s="12">
        <f t="shared" si="2"/>
        <v>671.75609401127758</v>
      </c>
      <c r="I18" s="17">
        <f t="shared" si="6"/>
        <v>4.5282761243793175</v>
      </c>
      <c r="J18" s="32">
        <v>15.799999999999999</v>
      </c>
      <c r="K18" s="25">
        <f t="shared" si="3"/>
        <v>689.16794131631298</v>
      </c>
      <c r="L18" s="17">
        <f t="shared" si="7"/>
        <v>3.3943309743293639</v>
      </c>
      <c r="M18" s="28">
        <v>546</v>
      </c>
      <c r="N18" s="5">
        <f t="shared" si="8"/>
        <v>654.225085259568</v>
      </c>
      <c r="O18" s="17">
        <f t="shared" si="9"/>
        <v>5.1766586531990697</v>
      </c>
      <c r="P18" s="17">
        <f t="shared" si="10"/>
        <v>3</v>
      </c>
      <c r="Q18" s="66">
        <f t="shared" si="11"/>
        <v>6.3194444444444444E-3</v>
      </c>
    </row>
    <row r="19" spans="1:17" ht="15.75" x14ac:dyDescent="0.25">
      <c r="A19" s="20">
        <v>12</v>
      </c>
      <c r="B19" s="23">
        <f t="shared" si="0"/>
        <v>566.41044978149034</v>
      </c>
      <c r="C19" s="17">
        <f t="shared" si="4"/>
        <v>9.9552735839794195</v>
      </c>
      <c r="D19" s="9">
        <v>7.0100000000000007</v>
      </c>
      <c r="E19" s="5">
        <f t="shared" si="1"/>
        <v>683.72623697476956</v>
      </c>
      <c r="F19" s="17">
        <f t="shared" si="5"/>
        <v>3.4443609568974125</v>
      </c>
      <c r="G19" s="9">
        <v>1.8900000000000001</v>
      </c>
      <c r="H19" s="12">
        <f t="shared" si="2"/>
        <v>667.21588560844009</v>
      </c>
      <c r="I19" s="17">
        <f t="shared" si="6"/>
        <v>4.5402084028374929</v>
      </c>
      <c r="J19" s="32">
        <v>15.7</v>
      </c>
      <c r="K19" s="25">
        <f t="shared" si="3"/>
        <v>685.76285168426739</v>
      </c>
      <c r="L19" s="17">
        <f t="shared" si="7"/>
        <v>3.4050896320455877</v>
      </c>
      <c r="M19" s="28">
        <v>549</v>
      </c>
      <c r="N19" s="5">
        <f t="shared" si="8"/>
        <v>649.04842660636893</v>
      </c>
      <c r="O19" s="17">
        <f t="shared" si="9"/>
        <v>5.1203906243598567</v>
      </c>
      <c r="P19" s="17">
        <f t="shared" si="10"/>
        <v>3</v>
      </c>
      <c r="Q19" s="66">
        <f t="shared" si="11"/>
        <v>6.3541666666666668E-3</v>
      </c>
    </row>
    <row r="20" spans="1:17" ht="15.75" x14ac:dyDescent="0.25">
      <c r="A20" s="20">
        <v>12.1</v>
      </c>
      <c r="B20" s="23">
        <f t="shared" si="0"/>
        <v>556.61652585041179</v>
      </c>
      <c r="C20" s="17">
        <f t="shared" si="4"/>
        <v>9.7939239310785524</v>
      </c>
      <c r="D20" s="9">
        <v>6.9700000000000006</v>
      </c>
      <c r="E20" s="5">
        <f t="shared" si="1"/>
        <v>680.27203492640058</v>
      </c>
      <c r="F20" s="17">
        <f t="shared" si="5"/>
        <v>3.4542020483689839</v>
      </c>
      <c r="G20" s="9">
        <v>1.8800000000000001</v>
      </c>
      <c r="H20" s="12">
        <f t="shared" si="2"/>
        <v>662.66365010026107</v>
      </c>
      <c r="I20" s="17">
        <f t="shared" si="6"/>
        <v>4.5522355081790238</v>
      </c>
      <c r="J20" s="32">
        <v>15.6</v>
      </c>
      <c r="K20" s="25">
        <f t="shared" si="3"/>
        <v>682.34690043954049</v>
      </c>
      <c r="L20" s="17">
        <f t="shared" si="7"/>
        <v>3.415951244726898</v>
      </c>
      <c r="M20" s="28">
        <v>552</v>
      </c>
      <c r="N20" s="5">
        <f t="shared" si="8"/>
        <v>643.92803598200908</v>
      </c>
      <c r="O20" s="17">
        <f t="shared" si="9"/>
        <v>5.0650350500426384</v>
      </c>
      <c r="P20" s="17">
        <f t="shared" si="10"/>
        <v>3</v>
      </c>
      <c r="Q20" s="66">
        <f t="shared" si="11"/>
        <v>6.3888888888888893E-3</v>
      </c>
    </row>
    <row r="21" spans="1:17" ht="15.75" x14ac:dyDescent="0.25">
      <c r="A21" s="20">
        <v>12.2</v>
      </c>
      <c r="B21" s="23">
        <f t="shared" si="0"/>
        <v>546.98006050343429</v>
      </c>
      <c r="C21" s="17">
        <f t="shared" si="4"/>
        <v>9.6364653469775021</v>
      </c>
      <c r="D21" s="9">
        <v>6.9300000000000006</v>
      </c>
      <c r="E21" s="5">
        <f t="shared" si="1"/>
        <v>676.80790694869245</v>
      </c>
      <c r="F21" s="17">
        <f t="shared" si="5"/>
        <v>3.4641279777081309</v>
      </c>
      <c r="G21" s="9">
        <v>1.87</v>
      </c>
      <c r="H21" s="12">
        <f t="shared" si="2"/>
        <v>658.09929139716803</v>
      </c>
      <c r="I21" s="17">
        <f t="shared" si="6"/>
        <v>4.5643587030930348</v>
      </c>
      <c r="J21" s="32">
        <v>15.5</v>
      </c>
      <c r="K21" s="25">
        <f t="shared" si="3"/>
        <v>678.91998297456905</v>
      </c>
      <c r="L21" s="17">
        <f t="shared" si="7"/>
        <v>3.4269174649714387</v>
      </c>
      <c r="M21" s="28">
        <v>555</v>
      </c>
      <c r="N21" s="5">
        <f t="shared" si="8"/>
        <v>638.86300093196644</v>
      </c>
      <c r="O21" s="17">
        <f t="shared" si="9"/>
        <v>5.0105723075689639</v>
      </c>
      <c r="P21" s="17">
        <f t="shared" si="10"/>
        <v>3</v>
      </c>
      <c r="Q21" s="66">
        <f t="shared" si="11"/>
        <v>6.4236111111111108E-3</v>
      </c>
    </row>
    <row r="22" spans="1:17" ht="15.75" x14ac:dyDescent="0.25">
      <c r="A22" s="20">
        <v>12.3</v>
      </c>
      <c r="B22" s="23">
        <f t="shared" si="0"/>
        <v>537.49728678878455</v>
      </c>
      <c r="C22" s="17">
        <f t="shared" si="4"/>
        <v>9.4827737146497384</v>
      </c>
      <c r="D22" s="9">
        <v>6.8900000000000006</v>
      </c>
      <c r="E22" s="5">
        <f t="shared" si="1"/>
        <v>673.33376697777976</v>
      </c>
      <c r="F22" s="17">
        <f t="shared" si="5"/>
        <v>3.4741399709126881</v>
      </c>
      <c r="G22" s="9">
        <v>1.86</v>
      </c>
      <c r="H22" s="12">
        <f t="shared" si="2"/>
        <v>653.52271212323205</v>
      </c>
      <c r="I22" s="17">
        <f t="shared" si="6"/>
        <v>4.5765792739359767</v>
      </c>
      <c r="J22" s="32">
        <v>15.399999999999999</v>
      </c>
      <c r="K22" s="25">
        <f t="shared" si="3"/>
        <v>675.48199299181533</v>
      </c>
      <c r="L22" s="17">
        <f t="shared" si="7"/>
        <v>3.4379899827537201</v>
      </c>
      <c r="M22" s="28">
        <v>558</v>
      </c>
      <c r="N22" s="5">
        <f t="shared" si="8"/>
        <v>633.85242862439748</v>
      </c>
      <c r="O22" s="17">
        <f t="shared" si="9"/>
        <v>4.9569832989318456</v>
      </c>
      <c r="P22" s="17">
        <f t="shared" si="10"/>
        <v>3</v>
      </c>
      <c r="Q22" s="66">
        <f t="shared" si="11"/>
        <v>6.4583333333333333E-3</v>
      </c>
    </row>
    <row r="23" spans="1:17" ht="15.75" x14ac:dyDescent="0.25">
      <c r="A23" s="20">
        <v>12.4</v>
      </c>
      <c r="B23" s="23">
        <f t="shared" si="0"/>
        <v>528.16455696202524</v>
      </c>
      <c r="C23" s="17">
        <f t="shared" si="4"/>
        <v>9.3327298267593051</v>
      </c>
      <c r="D23" s="9">
        <v>6.8500000000000005</v>
      </c>
      <c r="E23" s="5">
        <f t="shared" si="1"/>
        <v>669.84952769884944</v>
      </c>
      <c r="F23" s="17">
        <f t="shared" si="5"/>
        <v>3.4842392789303176</v>
      </c>
      <c r="G23" s="9">
        <v>1.85</v>
      </c>
      <c r="H23" s="12">
        <f t="shared" si="2"/>
        <v>648.93381359193029</v>
      </c>
      <c r="I23" s="17">
        <f t="shared" si="6"/>
        <v>4.5888985313017656</v>
      </c>
      <c r="J23" s="32">
        <v>15.299999999999999</v>
      </c>
      <c r="K23" s="25">
        <f t="shared" si="3"/>
        <v>672.03282246529432</v>
      </c>
      <c r="L23" s="17">
        <f t="shared" si="7"/>
        <v>3.4491705265210157</v>
      </c>
      <c r="M23" s="28">
        <v>561</v>
      </c>
      <c r="N23" s="5">
        <f t="shared" si="8"/>
        <v>628.89544532546563</v>
      </c>
      <c r="O23" s="17">
        <f t="shared" si="9"/>
        <v>4.9042494340496887</v>
      </c>
      <c r="P23" s="17">
        <f t="shared" si="10"/>
        <v>3</v>
      </c>
      <c r="Q23" s="66">
        <f t="shared" si="11"/>
        <v>6.4930555555555557E-3</v>
      </c>
    </row>
    <row r="24" spans="1:17" ht="15.75" x14ac:dyDescent="0.25">
      <c r="A24" s="73">
        <v>12.5</v>
      </c>
      <c r="B24" s="74">
        <f t="shared" si="0"/>
        <v>518.97833780758538</v>
      </c>
      <c r="C24" s="75">
        <f t="shared" si="4"/>
        <v>9.1862191544398684</v>
      </c>
      <c r="D24" s="9">
        <v>6.8100000000000005</v>
      </c>
      <c r="E24" s="5">
        <f t="shared" si="1"/>
        <v>666.35510052053769</v>
      </c>
      <c r="F24" s="17">
        <f t="shared" si="5"/>
        <v>3.4944271783117529</v>
      </c>
      <c r="G24" s="9">
        <v>1.84</v>
      </c>
      <c r="H24" s="12">
        <f t="shared" si="2"/>
        <v>644.33249578131699</v>
      </c>
      <c r="I24" s="17">
        <f t="shared" si="6"/>
        <v>4.6013178106132955</v>
      </c>
      <c r="J24" s="32">
        <v>15.2</v>
      </c>
      <c r="K24" s="25">
        <f t="shared" si="3"/>
        <v>668.57236160096886</v>
      </c>
      <c r="L24" s="17">
        <f t="shared" si="7"/>
        <v>3.4604608643254551</v>
      </c>
      <c r="M24" s="28">
        <v>564</v>
      </c>
      <c r="N24" s="5">
        <f t="shared" si="8"/>
        <v>623.99119589141594</v>
      </c>
      <c r="O24" s="17">
        <f t="shared" si="9"/>
        <v>4.8523526146416316</v>
      </c>
      <c r="P24" s="17">
        <f t="shared" si="10"/>
        <v>3</v>
      </c>
      <c r="Q24" s="66">
        <f t="shared" si="11"/>
        <v>6.5277777777777782E-3</v>
      </c>
    </row>
    <row r="25" spans="1:17" ht="15.75" x14ac:dyDescent="0.25">
      <c r="A25" s="20">
        <v>12.6</v>
      </c>
      <c r="B25" s="23">
        <f t="shared" si="0"/>
        <v>509.93520617891573</v>
      </c>
      <c r="C25" s="17">
        <f t="shared" si="4"/>
        <v>9.0431316286696415</v>
      </c>
      <c r="D25" s="9">
        <v>6.7700000000000005</v>
      </c>
      <c r="E25" s="5">
        <f t="shared" si="1"/>
        <v>662.85039554864727</v>
      </c>
      <c r="F25" s="17">
        <f t="shared" si="5"/>
        <v>3.5047049718904191</v>
      </c>
      <c r="G25" s="9">
        <v>1.83</v>
      </c>
      <c r="H25" s="12">
        <f t="shared" si="2"/>
        <v>639.71865730858553</v>
      </c>
      <c r="I25" s="17">
        <f t="shared" si="6"/>
        <v>4.6138384727314588</v>
      </c>
      <c r="J25" s="32">
        <v>15.1</v>
      </c>
      <c r="K25" s="25">
        <f t="shared" si="3"/>
        <v>665.10049879597</v>
      </c>
      <c r="L25" s="17">
        <f t="shared" si="7"/>
        <v>3.4718628049988638</v>
      </c>
      <c r="M25" s="28">
        <v>567</v>
      </c>
      <c r="N25" s="5">
        <f t="shared" si="8"/>
        <v>619.13884327677431</v>
      </c>
      <c r="O25" s="17">
        <f t="shared" si="9"/>
        <v>4.8012752186980379</v>
      </c>
      <c r="P25" s="17">
        <f t="shared" si="10"/>
        <v>3</v>
      </c>
      <c r="Q25" s="66">
        <f t="shared" si="11"/>
        <v>6.5624999999999998E-3</v>
      </c>
    </row>
    <row r="26" spans="1:17" ht="15.75" x14ac:dyDescent="0.25">
      <c r="A26" s="20">
        <v>12.7</v>
      </c>
      <c r="B26" s="23">
        <f t="shared" si="0"/>
        <v>501.03184474543411</v>
      </c>
      <c r="C26" s="17">
        <f t="shared" si="4"/>
        <v>8.9033614334816207</v>
      </c>
      <c r="D26" s="9">
        <v>6.73</v>
      </c>
      <c r="E26" s="5">
        <f t="shared" si="1"/>
        <v>659.3353215591643</v>
      </c>
      <c r="F26" s="17">
        <f t="shared" si="5"/>
        <v>3.5150739894829712</v>
      </c>
      <c r="G26" s="9">
        <v>1.82</v>
      </c>
      <c r="H26" s="12">
        <f t="shared" si="2"/>
        <v>635.09219540400534</v>
      </c>
      <c r="I26" s="17">
        <f t="shared" si="6"/>
        <v>4.6264619045801965</v>
      </c>
      <c r="J26" s="32">
        <v>15</v>
      </c>
      <c r="K26" s="25">
        <f t="shared" si="3"/>
        <v>661.61712059659919</v>
      </c>
      <c r="L26" s="17">
        <f t="shared" si="7"/>
        <v>3.4833781993708044</v>
      </c>
      <c r="M26" s="28">
        <v>570</v>
      </c>
      <c r="N26" s="5">
        <f t="shared" si="8"/>
        <v>614.33756805807627</v>
      </c>
      <c r="O26" s="17">
        <f t="shared" si="9"/>
        <v>4.7510000855180579</v>
      </c>
      <c r="P26" s="17">
        <f t="shared" si="10"/>
        <v>3</v>
      </c>
      <c r="Q26" s="66">
        <f t="shared" si="11"/>
        <v>6.5972222222222222E-3</v>
      </c>
    </row>
    <row r="27" spans="1:17" ht="15.75" x14ac:dyDescent="0.25">
      <c r="A27" s="20">
        <v>12.8</v>
      </c>
      <c r="B27" s="23">
        <f t="shared" si="0"/>
        <v>492.2650379351652</v>
      </c>
      <c r="C27" s="17">
        <f t="shared" si="4"/>
        <v>8.7668068102689176</v>
      </c>
      <c r="D27" s="9">
        <v>6.69</v>
      </c>
      <c r="E27" s="5">
        <f t="shared" si="1"/>
        <v>655.80978597055366</v>
      </c>
      <c r="F27" s="17">
        <f t="shared" si="5"/>
        <v>3.5255355886106372</v>
      </c>
      <c r="G27" s="9">
        <v>1.81</v>
      </c>
      <c r="H27" s="12">
        <f t="shared" si="2"/>
        <v>630.45300588421389</v>
      </c>
      <c r="I27" s="17">
        <f t="shared" si="6"/>
        <v>4.6391895197914437</v>
      </c>
      <c r="J27" s="32">
        <v>14.899999999999999</v>
      </c>
      <c r="K27" s="25">
        <f t="shared" si="3"/>
        <v>658.12211165506926</v>
      </c>
      <c r="L27" s="17">
        <f t="shared" si="7"/>
        <v>3.4950089415299317</v>
      </c>
      <c r="M27" s="28">
        <v>573</v>
      </c>
      <c r="N27" s="5">
        <f t="shared" si="8"/>
        <v>609.58656797255821</v>
      </c>
      <c r="O27" s="17">
        <f t="shared" si="9"/>
        <v>4.7015105012939102</v>
      </c>
      <c r="P27" s="17">
        <f t="shared" si="10"/>
        <v>3</v>
      </c>
      <c r="Q27" s="66">
        <f t="shared" si="11"/>
        <v>6.6319444444444446E-3</v>
      </c>
    </row>
    <row r="28" spans="1:17" ht="15.75" x14ac:dyDescent="0.25">
      <c r="A28" s="64">
        <v>12.9</v>
      </c>
      <c r="B28" s="65">
        <f t="shared" si="0"/>
        <v>483.63166806264798</v>
      </c>
      <c r="C28" s="38">
        <f t="shared" si="4"/>
        <v>8.6333698725172212</v>
      </c>
      <c r="D28" s="9">
        <v>6.65</v>
      </c>
      <c r="E28" s="5">
        <f t="shared" si="1"/>
        <v>652.27369481530843</v>
      </c>
      <c r="F28" s="17">
        <f t="shared" si="5"/>
        <v>3.5360911552452308</v>
      </c>
      <c r="G28" s="9">
        <v>1.8</v>
      </c>
      <c r="H28" s="12">
        <f t="shared" si="2"/>
        <v>625.80098312484233</v>
      </c>
      <c r="I28" s="17">
        <f t="shared" si="6"/>
        <v>4.6520227593715617</v>
      </c>
      <c r="J28" s="32">
        <v>14.799999999999999</v>
      </c>
      <c r="K28" s="25">
        <f t="shared" si="3"/>
        <v>654.61535468493753</v>
      </c>
      <c r="L28" s="17">
        <f t="shared" si="7"/>
        <v>3.5067569701317325</v>
      </c>
      <c r="M28" s="28">
        <v>576</v>
      </c>
      <c r="N28" s="5">
        <f t="shared" si="8"/>
        <v>604.8850574712643</v>
      </c>
      <c r="O28" s="17">
        <f t="shared" si="9"/>
        <v>4.6527901852182367</v>
      </c>
      <c r="P28" s="17">
        <f t="shared" si="10"/>
        <v>3</v>
      </c>
      <c r="Q28" s="66">
        <f t="shared" si="11"/>
        <v>6.6666666666666671E-3</v>
      </c>
    </row>
    <row r="29" spans="1:17" ht="15.75" x14ac:dyDescent="0.25">
      <c r="A29" s="20">
        <v>13</v>
      </c>
      <c r="B29" s="23">
        <f t="shared" si="0"/>
        <v>475.1287116323137</v>
      </c>
      <c r="C29" s="17">
        <f t="shared" si="4"/>
        <v>8.5029564303342795</v>
      </c>
      <c r="D29" s="9">
        <v>6.61</v>
      </c>
      <c r="E29" s="5">
        <f t="shared" si="1"/>
        <v>648.72695271072507</v>
      </c>
      <c r="F29" s="17">
        <f t="shared" si="5"/>
        <v>3.5467421045833589</v>
      </c>
      <c r="G29" s="9">
        <v>1.79</v>
      </c>
      <c r="H29" s="12">
        <f t="shared" si="2"/>
        <v>621.13602003245637</v>
      </c>
      <c r="I29" s="17">
        <f t="shared" si="6"/>
        <v>4.6649630923859604</v>
      </c>
      <c r="J29" s="32">
        <v>14.7</v>
      </c>
      <c r="K29" s="25">
        <f t="shared" si="3"/>
        <v>651.0967304151792</v>
      </c>
      <c r="L29" s="17">
        <f t="shared" si="7"/>
        <v>3.5186242697583339</v>
      </c>
      <c r="M29" s="28">
        <v>579</v>
      </c>
      <c r="N29" s="5">
        <f t="shared" si="8"/>
        <v>600.23226728604607</v>
      </c>
      <c r="O29" s="17">
        <f t="shared" si="9"/>
        <v>4.6048232760922474</v>
      </c>
      <c r="P29" s="17">
        <f t="shared" si="10"/>
        <v>3</v>
      </c>
      <c r="Q29" s="66">
        <f t="shared" si="11"/>
        <v>6.7013888888888887E-3</v>
      </c>
    </row>
    <row r="30" spans="1:17" ht="15.75" x14ac:dyDescent="0.25">
      <c r="A30" s="20">
        <v>13.1</v>
      </c>
      <c r="B30" s="23">
        <f t="shared" si="0"/>
        <v>466.75323580813142</v>
      </c>
      <c r="C30" s="17">
        <f t="shared" si="4"/>
        <v>8.3754758241822742</v>
      </c>
      <c r="D30" s="9">
        <v>6.57</v>
      </c>
      <c r="E30" s="5">
        <f t="shared" si="1"/>
        <v>645.16946282888546</v>
      </c>
      <c r="F30" s="17">
        <f t="shared" si="5"/>
        <v>3.557489881839615</v>
      </c>
      <c r="G30" s="9">
        <v>1.78</v>
      </c>
      <c r="H30" s="12">
        <f t="shared" si="2"/>
        <v>616.45800801579162</v>
      </c>
      <c r="I30" s="17">
        <f t="shared" si="6"/>
        <v>4.6780120166647521</v>
      </c>
      <c r="J30" s="32">
        <v>14.6</v>
      </c>
      <c r="K30" s="25">
        <f t="shared" si="3"/>
        <v>647.56611754285416</v>
      </c>
      <c r="L30" s="17">
        <f t="shared" si="7"/>
        <v>3.5306128723250367</v>
      </c>
      <c r="M30" s="28">
        <v>582</v>
      </c>
      <c r="N30" s="5">
        <f t="shared" si="8"/>
        <v>595.62744400995382</v>
      </c>
      <c r="O30" s="17">
        <f t="shared" si="9"/>
        <v>4.5575943194144202</v>
      </c>
      <c r="P30" s="17">
        <f t="shared" si="10"/>
        <v>3</v>
      </c>
      <c r="Q30" s="66">
        <f t="shared" si="11"/>
        <v>6.7361111111111111E-3</v>
      </c>
    </row>
    <row r="31" spans="1:17" ht="15.75" x14ac:dyDescent="0.25">
      <c r="A31" s="20">
        <v>13.2</v>
      </c>
      <c r="B31" s="23">
        <f t="shared" si="0"/>
        <v>458.50239504085658</v>
      </c>
      <c r="C31" s="17">
        <f t="shared" si="4"/>
        <v>8.2508407672748376</v>
      </c>
      <c r="D31" s="9">
        <v>6.53</v>
      </c>
      <c r="E31" s="5">
        <f t="shared" si="1"/>
        <v>641.60112686581169</v>
      </c>
      <c r="F31" s="17">
        <f t="shared" si="5"/>
        <v>3.5683359630737641</v>
      </c>
      <c r="G31" s="9">
        <v>1.77</v>
      </c>
      <c r="H31" s="12">
        <f t="shared" si="2"/>
        <v>611.766836956259</v>
      </c>
      <c r="I31" s="17">
        <f t="shared" si="6"/>
        <v>4.6911710595326213</v>
      </c>
      <c r="J31" s="32">
        <v>14.5</v>
      </c>
      <c r="K31" s="25">
        <f t="shared" si="3"/>
        <v>644.02339268431194</v>
      </c>
      <c r="L31" s="17">
        <f t="shared" si="7"/>
        <v>3.5427248585422149</v>
      </c>
      <c r="M31" s="28">
        <v>585</v>
      </c>
      <c r="N31" s="5">
        <f t="shared" si="8"/>
        <v>591.0698496905394</v>
      </c>
      <c r="O31" s="17">
        <f t="shared" si="9"/>
        <v>4.5110882549306552</v>
      </c>
      <c r="P31" s="17">
        <f t="shared" si="10"/>
        <v>3</v>
      </c>
      <c r="Q31" s="66">
        <f t="shared" si="11"/>
        <v>6.7708333333333336E-3</v>
      </c>
    </row>
    <row r="32" spans="1:17" ht="15.75" x14ac:dyDescent="0.25">
      <c r="A32" s="20">
        <v>13.3</v>
      </c>
      <c r="B32" s="23">
        <f t="shared" si="0"/>
        <v>450.37342784473782</v>
      </c>
      <c r="C32" s="17">
        <f t="shared" si="4"/>
        <v>8.1289671961187651</v>
      </c>
      <c r="D32" s="9">
        <v>6.49</v>
      </c>
      <c r="E32" s="5">
        <f t="shared" si="1"/>
        <v>638.02184500977137</v>
      </c>
      <c r="F32" s="17">
        <f t="shared" si="5"/>
        <v>3.5792818560403248</v>
      </c>
      <c r="G32" s="9">
        <v>1.76</v>
      </c>
      <c r="H32" s="12">
        <f t="shared" si="2"/>
        <v>607.06239517769984</v>
      </c>
      <c r="I32" s="17">
        <f t="shared" si="6"/>
        <v>4.7044417785591577</v>
      </c>
      <c r="J32" s="32">
        <v>14.399999999999999</v>
      </c>
      <c r="K32" s="25">
        <f t="shared" si="3"/>
        <v>640.46843032487982</v>
      </c>
      <c r="L32" s="17">
        <f t="shared" si="7"/>
        <v>3.5549623594321247</v>
      </c>
      <c r="M32" s="28">
        <v>588</v>
      </c>
      <c r="N32" s="5">
        <f t="shared" si="8"/>
        <v>586.55876143560874</v>
      </c>
      <c r="O32" s="17">
        <f t="shared" si="9"/>
        <v>4.4652904046267849</v>
      </c>
      <c r="P32" s="17">
        <f t="shared" si="10"/>
        <v>3</v>
      </c>
      <c r="Q32" s="66">
        <f t="shared" si="11"/>
        <v>6.8055555555555551E-3</v>
      </c>
    </row>
    <row r="33" spans="1:17" ht="15.75" x14ac:dyDescent="0.25">
      <c r="A33" s="20">
        <v>13.4</v>
      </c>
      <c r="B33" s="23">
        <f t="shared" si="0"/>
        <v>442.36365371601096</v>
      </c>
      <c r="C33" s="17">
        <f t="shared" si="4"/>
        <v>8.0097741287268605</v>
      </c>
      <c r="D33" s="9">
        <v>6.45</v>
      </c>
      <c r="E33" s="5">
        <f t="shared" si="1"/>
        <v>634.43151590870264</v>
      </c>
      <c r="F33" s="17">
        <f t="shared" si="5"/>
        <v>3.5903291010687326</v>
      </c>
      <c r="G33" s="9">
        <v>1.75</v>
      </c>
      <c r="H33" s="12">
        <f t="shared" si="2"/>
        <v>602.34456941536916</v>
      </c>
      <c r="I33" s="17">
        <f t="shared" si="6"/>
        <v>4.7178257623306763</v>
      </c>
      <c r="J33" s="32">
        <v>14.299999999999999</v>
      </c>
      <c r="K33" s="25">
        <f t="shared" si="3"/>
        <v>636.90110276697499</v>
      </c>
      <c r="L33" s="17">
        <f t="shared" si="7"/>
        <v>3.5673275579048322</v>
      </c>
      <c r="M33" s="28">
        <v>591</v>
      </c>
      <c r="N33" s="5">
        <f t="shared" si="8"/>
        <v>582.09347103098196</v>
      </c>
      <c r="O33" s="17">
        <f t="shared" si="9"/>
        <v>4.420186461145704</v>
      </c>
      <c r="P33" s="17">
        <f t="shared" si="10"/>
        <v>3</v>
      </c>
      <c r="Q33" s="66">
        <f t="shared" si="11"/>
        <v>6.8402777777777776E-3</v>
      </c>
    </row>
    <row r="34" spans="1:17" ht="15.75" x14ac:dyDescent="0.25">
      <c r="A34" s="20">
        <v>13.5</v>
      </c>
      <c r="B34" s="23">
        <f t="shared" si="0"/>
        <v>434.47047018595543</v>
      </c>
      <c r="C34" s="17">
        <f t="shared" si="4"/>
        <v>7.8931835300555235</v>
      </c>
      <c r="D34" s="9">
        <v>6.41</v>
      </c>
      <c r="E34" s="5">
        <f t="shared" si="1"/>
        <v>630.83003663672719</v>
      </c>
      <c r="F34" s="17">
        <f t="shared" si="5"/>
        <v>3.6014792719754496</v>
      </c>
      <c r="G34" s="9">
        <v>1.74</v>
      </c>
      <c r="H34" s="12">
        <f t="shared" si="2"/>
        <v>597.61324478411484</v>
      </c>
      <c r="I34" s="17">
        <f t="shared" si="6"/>
        <v>4.7313246312543242</v>
      </c>
      <c r="J34" s="32">
        <v>14.2</v>
      </c>
      <c r="K34" s="25">
        <f t="shared" si="3"/>
        <v>633.3212800765823</v>
      </c>
      <c r="L34" s="17">
        <f t="shared" si="7"/>
        <v>3.5798226903926889</v>
      </c>
      <c r="M34" s="28">
        <v>594</v>
      </c>
      <c r="N34" s="5">
        <f t="shared" si="8"/>
        <v>577.67328456983626</v>
      </c>
      <c r="O34" s="17">
        <f t="shared" si="9"/>
        <v>4.375762476611385</v>
      </c>
      <c r="P34" s="17">
        <f t="shared" si="10"/>
        <v>3</v>
      </c>
      <c r="Q34" s="66">
        <f t="shared" si="11"/>
        <v>6.875E-3</v>
      </c>
    </row>
    <row r="35" spans="1:17" ht="15.75" x14ac:dyDescent="0.25">
      <c r="A35" s="93">
        <v>13.6</v>
      </c>
      <c r="B35" s="94">
        <f t="shared" si="0"/>
        <v>426.69135000171019</v>
      </c>
      <c r="C35" s="95">
        <f t="shared" si="4"/>
        <v>7.7791201842452438</v>
      </c>
      <c r="D35" s="9">
        <v>6.37</v>
      </c>
      <c r="E35" s="5">
        <f t="shared" si="1"/>
        <v>627.21730265972269</v>
      </c>
      <c r="F35" s="17">
        <f t="shared" si="5"/>
        <v>3.6127339770044955</v>
      </c>
      <c r="G35" s="9">
        <v>1.73</v>
      </c>
      <c r="H35" s="12">
        <f t="shared" si="2"/>
        <v>592.8683047457381</v>
      </c>
      <c r="I35" s="17">
        <f t="shared" si="6"/>
        <v>4.7449400383767397</v>
      </c>
      <c r="J35" s="32">
        <v>14.1</v>
      </c>
      <c r="K35" s="25">
        <f t="shared" si="3"/>
        <v>629.72883002803155</v>
      </c>
      <c r="L35" s="17">
        <f t="shared" si="7"/>
        <v>3.5924500485507451</v>
      </c>
      <c r="M35" s="28">
        <v>597</v>
      </c>
      <c r="N35" s="5">
        <f t="shared" si="8"/>
        <v>573.29752209322487</v>
      </c>
      <c r="O35" s="17">
        <f t="shared" si="9"/>
        <v>4.3320048518455678</v>
      </c>
      <c r="P35" s="17">
        <f t="shared" si="10"/>
        <v>3</v>
      </c>
      <c r="Q35" s="66">
        <f t="shared" si="11"/>
        <v>6.9097222222222225E-3</v>
      </c>
    </row>
    <row r="36" spans="1:17" ht="15.75" x14ac:dyDescent="0.25">
      <c r="A36" s="20">
        <v>13.7</v>
      </c>
      <c r="B36" s="23">
        <f t="shared" si="0"/>
        <v>419.02383842842949</v>
      </c>
      <c r="C36" s="17">
        <f t="shared" si="4"/>
        <v>7.6675115732807058</v>
      </c>
      <c r="D36" s="9">
        <v>6.33</v>
      </c>
      <c r="E36" s="5">
        <f t="shared" si="1"/>
        <v>623.59320779992004</v>
      </c>
      <c r="F36" s="17">
        <f t="shared" si="5"/>
        <v>3.6240948598026534</v>
      </c>
      <c r="G36" s="9">
        <v>1.72</v>
      </c>
      <c r="H36" s="12">
        <f t="shared" si="2"/>
        <v>588.10963107550015</v>
      </c>
      <c r="I36" s="17">
        <f t="shared" si="6"/>
        <v>4.758673670237954</v>
      </c>
      <c r="J36" s="32">
        <v>14</v>
      </c>
      <c r="K36" s="25">
        <f t="shared" si="3"/>
        <v>626.12361804701106</v>
      </c>
      <c r="L36" s="17">
        <f t="shared" si="7"/>
        <v>3.6052119810204886</v>
      </c>
      <c r="M36" s="28">
        <v>600</v>
      </c>
      <c r="N36" s="5">
        <f t="shared" si="8"/>
        <v>568.9655172413793</v>
      </c>
      <c r="O36" s="17">
        <f t="shared" si="9"/>
        <v>5.7090659968029058</v>
      </c>
      <c r="P36" s="17">
        <f t="shared" si="10"/>
        <v>4</v>
      </c>
      <c r="Q36" s="66">
        <f t="shared" si="11"/>
        <v>6.9444444444444441E-3</v>
      </c>
    </row>
    <row r="37" spans="1:17" ht="15.75" x14ac:dyDescent="0.25">
      <c r="A37" s="20">
        <v>13.8</v>
      </c>
      <c r="B37" s="23">
        <f t="shared" si="0"/>
        <v>411.46555066673403</v>
      </c>
      <c r="C37" s="17">
        <f t="shared" si="4"/>
        <v>7.5582877616954534</v>
      </c>
      <c r="D37" s="9">
        <v>6.29</v>
      </c>
      <c r="E37" s="5">
        <f t="shared" si="1"/>
        <v>619.9576441994933</v>
      </c>
      <c r="F37" s="17">
        <f t="shared" si="5"/>
        <v>3.6355636004267353</v>
      </c>
      <c r="G37" s="9">
        <v>1.71</v>
      </c>
      <c r="H37" s="12">
        <f t="shared" si="2"/>
        <v>583.33710382775268</v>
      </c>
      <c r="I37" s="17">
        <f t="shared" si="6"/>
        <v>4.7725272477474618</v>
      </c>
      <c r="J37" s="32">
        <v>13.899999999999999</v>
      </c>
      <c r="K37" s="25">
        <f t="shared" si="3"/>
        <v>622.5055071517429</v>
      </c>
      <c r="L37" s="17">
        <f t="shared" si="7"/>
        <v>3.6181108952681598</v>
      </c>
      <c r="M37" s="28">
        <v>604</v>
      </c>
      <c r="N37" s="5">
        <f t="shared" si="8"/>
        <v>563.2564512445764</v>
      </c>
      <c r="O37" s="17">
        <f t="shared" si="9"/>
        <v>5.6339467073713649</v>
      </c>
      <c r="P37" s="17">
        <f t="shared" si="10"/>
        <v>4</v>
      </c>
      <c r="Q37" s="66">
        <f t="shared" si="11"/>
        <v>6.9907407407407409E-3</v>
      </c>
    </row>
    <row r="38" spans="1:17" ht="15.75" x14ac:dyDescent="0.25">
      <c r="A38" s="20">
        <v>13.9</v>
      </c>
      <c r="B38" s="23">
        <f t="shared" si="0"/>
        <v>404.01416937974432</v>
      </c>
      <c r="C38" s="17">
        <f t="shared" si="4"/>
        <v>7.4513812869897151</v>
      </c>
      <c r="D38" s="9">
        <v>6.25</v>
      </c>
      <c r="E38" s="5">
        <f t="shared" si="1"/>
        <v>616.31050228310505</v>
      </c>
      <c r="F38" s="17">
        <f t="shared" si="5"/>
        <v>3.6471419163882501</v>
      </c>
      <c r="G38" s="9">
        <v>1.7</v>
      </c>
      <c r="H38" s="12">
        <f t="shared" si="2"/>
        <v>578.55060130066215</v>
      </c>
      <c r="I38" s="17">
        <f t="shared" si="6"/>
        <v>4.7865025270905335</v>
      </c>
      <c r="J38" s="32">
        <v>13.799999999999999</v>
      </c>
      <c r="K38" s="25">
        <f t="shared" si="3"/>
        <v>618.87435789225447</v>
      </c>
      <c r="L38" s="17">
        <f t="shared" si="7"/>
        <v>3.6311492594884385</v>
      </c>
      <c r="M38" s="28">
        <v>608</v>
      </c>
      <c r="N38" s="5">
        <f t="shared" si="8"/>
        <v>557.62250453720503</v>
      </c>
      <c r="O38" s="17">
        <f t="shared" si="9"/>
        <v>5.5603003451833501</v>
      </c>
      <c r="P38" s="17">
        <f t="shared" si="10"/>
        <v>4</v>
      </c>
      <c r="Q38" s="66">
        <f t="shared" si="11"/>
        <v>7.037037037037037E-3</v>
      </c>
    </row>
    <row r="39" spans="1:17" ht="15.75" x14ac:dyDescent="0.25">
      <c r="A39" s="20">
        <v>14</v>
      </c>
      <c r="B39" s="23">
        <f t="shared" si="0"/>
        <v>396.66744232431341</v>
      </c>
      <c r="C39" s="17">
        <f t="shared" si="4"/>
        <v>7.3467270554309039</v>
      </c>
      <c r="D39" s="9">
        <v>6.21</v>
      </c>
      <c r="E39" s="5">
        <f t="shared" si="1"/>
        <v>612.65167071937105</v>
      </c>
      <c r="F39" s="17">
        <f t="shared" si="5"/>
        <v>3.6588315637339974</v>
      </c>
      <c r="G39" s="9">
        <v>1.69</v>
      </c>
      <c r="H39" s="12">
        <f t="shared" si="2"/>
        <v>573.75000000000011</v>
      </c>
      <c r="I39" s="17">
        <f t="shared" si="6"/>
        <v>4.8006013006620378</v>
      </c>
      <c r="J39" s="32">
        <v>13.7</v>
      </c>
      <c r="K39" s="25">
        <f t="shared" si="3"/>
        <v>615.23002828766187</v>
      </c>
      <c r="L39" s="17">
        <f t="shared" si="7"/>
        <v>3.644329604592599</v>
      </c>
      <c r="M39" s="28">
        <v>612</v>
      </c>
      <c r="N39" s="5">
        <f t="shared" si="8"/>
        <v>552.06220419202168</v>
      </c>
      <c r="O39" s="17">
        <f t="shared" si="9"/>
        <v>5.4880886523889103</v>
      </c>
      <c r="P39" s="17">
        <f t="shared" si="10"/>
        <v>4</v>
      </c>
      <c r="Q39" s="66">
        <f t="shared" si="11"/>
        <v>7.083333333333333E-3</v>
      </c>
    </row>
    <row r="40" spans="1:17" ht="15.75" x14ac:dyDescent="0.25">
      <c r="A40" s="20">
        <v>14.1</v>
      </c>
      <c r="B40" s="23">
        <f t="shared" si="0"/>
        <v>389.42318008137119</v>
      </c>
      <c r="C40" s="17">
        <f t="shared" si="4"/>
        <v>7.2442622429422272</v>
      </c>
      <c r="D40" s="9">
        <v>6.17</v>
      </c>
      <c r="E40" s="5">
        <f t="shared" si="1"/>
        <v>608.98103638120733</v>
      </c>
      <c r="F40" s="17">
        <f t="shared" si="5"/>
        <v>3.6706343381637225</v>
      </c>
      <c r="G40" s="9">
        <v>1.6800000000000002</v>
      </c>
      <c r="H40" s="12">
        <f t="shared" si="2"/>
        <v>568.93517460196517</v>
      </c>
      <c r="I40" s="17">
        <f t="shared" si="6"/>
        <v>4.8148253980349409</v>
      </c>
      <c r="J40" s="32">
        <v>13.6</v>
      </c>
      <c r="K40" s="25">
        <f t="shared" si="3"/>
        <v>611.57237376139324</v>
      </c>
      <c r="L40" s="17">
        <f t="shared" si="7"/>
        <v>3.6576545262686295</v>
      </c>
      <c r="M40" s="28">
        <v>616</v>
      </c>
      <c r="N40" s="5">
        <f t="shared" si="8"/>
        <v>546.57411553963277</v>
      </c>
      <c r="O40" s="17">
        <f t="shared" si="9"/>
        <v>5.417274605261241</v>
      </c>
      <c r="P40" s="17">
        <f t="shared" si="10"/>
        <v>4</v>
      </c>
      <c r="Q40" s="66">
        <f t="shared" si="11"/>
        <v>7.1296296296296299E-3</v>
      </c>
    </row>
    <row r="41" spans="1:17" ht="15.75" x14ac:dyDescent="0.25">
      <c r="A41" s="20">
        <v>14.2</v>
      </c>
      <c r="B41" s="23">
        <f t="shared" si="0"/>
        <v>382.27925388057503</v>
      </c>
      <c r="C41" s="17">
        <f t="shared" si="4"/>
        <v>7.1439262007961588</v>
      </c>
      <c r="D41" s="9">
        <v>6.1300000000000008</v>
      </c>
      <c r="E41" s="5">
        <f t="shared" si="1"/>
        <v>605.29848430501806</v>
      </c>
      <c r="F41" s="17">
        <f t="shared" si="5"/>
        <v>3.6825520761892676</v>
      </c>
      <c r="G41" s="9">
        <v>1.67</v>
      </c>
      <c r="H41" s="12">
        <f t="shared" si="2"/>
        <v>564.10599791501068</v>
      </c>
      <c r="I41" s="17">
        <f t="shared" si="6"/>
        <v>4.8291766869544972</v>
      </c>
      <c r="J41" s="32">
        <v>13.5</v>
      </c>
      <c r="K41" s="25">
        <f t="shared" si="3"/>
        <v>607.90124707426139</v>
      </c>
      <c r="L41" s="17">
        <f t="shared" si="7"/>
        <v>3.6711266871318458</v>
      </c>
      <c r="M41" s="28">
        <v>620</v>
      </c>
      <c r="N41" s="5">
        <f t="shared" si="8"/>
        <v>541.15684093437153</v>
      </c>
      <c r="O41" s="17">
        <f t="shared" si="9"/>
        <v>5.3478223667323164</v>
      </c>
      <c r="P41" s="17">
        <f t="shared" si="10"/>
        <v>4</v>
      </c>
      <c r="Q41" s="66">
        <f t="shared" si="11"/>
        <v>7.1759259259259259E-3</v>
      </c>
    </row>
    <row r="42" spans="1:17" ht="15.75" x14ac:dyDescent="0.25">
      <c r="A42" s="81">
        <v>14.3</v>
      </c>
      <c r="B42" s="82">
        <f t="shared" si="0"/>
        <v>375.2335935147276</v>
      </c>
      <c r="C42" s="83">
        <f t="shared" si="4"/>
        <v>7.0456603658474251</v>
      </c>
      <c r="D42" s="9">
        <v>6.09</v>
      </c>
      <c r="E42" s="5">
        <f t="shared" si="1"/>
        <v>601.60389764868171</v>
      </c>
      <c r="F42" s="17">
        <f t="shared" si="5"/>
        <v>3.6945866563363552</v>
      </c>
      <c r="G42" s="9">
        <v>1.6600000000000001</v>
      </c>
      <c r="H42" s="12">
        <f t="shared" si="2"/>
        <v>559.26234084064083</v>
      </c>
      <c r="I42" s="17">
        <f t="shared" si="6"/>
        <v>4.8436570743698439</v>
      </c>
      <c r="J42" s="32">
        <v>13.399999999999999</v>
      </c>
      <c r="K42" s="25">
        <f t="shared" si="3"/>
        <v>604.21649825530392</v>
      </c>
      <c r="L42" s="17">
        <f t="shared" si="7"/>
        <v>3.6847488189574733</v>
      </c>
      <c r="M42" s="28">
        <v>624</v>
      </c>
      <c r="N42" s="5">
        <f t="shared" si="8"/>
        <v>535.80901856763921</v>
      </c>
      <c r="O42" s="17">
        <f t="shared" si="9"/>
        <v>5.2796972410412764</v>
      </c>
      <c r="P42" s="17">
        <f t="shared" si="10"/>
        <v>4</v>
      </c>
      <c r="Q42" s="66">
        <f t="shared" si="11"/>
        <v>7.2222222222222219E-3</v>
      </c>
    </row>
    <row r="43" spans="1:17" ht="15.75" x14ac:dyDescent="0.25">
      <c r="A43" s="20">
        <v>14.4</v>
      </c>
      <c r="B43" s="23">
        <f t="shared" si="0"/>
        <v>368.28418533967078</v>
      </c>
      <c r="C43" s="17">
        <f t="shared" si="4"/>
        <v>6.9494081750568171</v>
      </c>
      <c r="D43" s="9">
        <v>6.0500000000000007</v>
      </c>
      <c r="E43" s="5">
        <f t="shared" si="1"/>
        <v>597.89715764829634</v>
      </c>
      <c r="F43" s="17">
        <f t="shared" si="5"/>
        <v>3.7067400003853663</v>
      </c>
      <c r="G43" s="9">
        <v>1.65</v>
      </c>
      <c r="H43" s="12">
        <f t="shared" si="2"/>
        <v>554.40407233314113</v>
      </c>
      <c r="I43" s="17">
        <f t="shared" si="6"/>
        <v>4.8582685074997016</v>
      </c>
      <c r="J43" s="32">
        <v>13.299999999999999</v>
      </c>
      <c r="K43" s="25">
        <f t="shared" si="3"/>
        <v>600.51797453029553</v>
      </c>
      <c r="L43" s="17">
        <f t="shared" si="7"/>
        <v>3.6985237250083856</v>
      </c>
      <c r="M43" s="28">
        <v>628</v>
      </c>
      <c r="N43" s="5">
        <f t="shared" si="8"/>
        <v>530.52932132659794</v>
      </c>
      <c r="O43" s="17">
        <f t="shared" si="9"/>
        <v>5.2128656303952994</v>
      </c>
      <c r="P43" s="17">
        <f t="shared" si="10"/>
        <v>4</v>
      </c>
      <c r="Q43" s="66">
        <f t="shared" si="11"/>
        <v>7.2685185185185188E-3</v>
      </c>
    </row>
    <row r="44" spans="1:17" ht="15.75" x14ac:dyDescent="0.25">
      <c r="A44" s="20">
        <v>14.5</v>
      </c>
      <c r="B44" s="23">
        <f t="shared" si="0"/>
        <v>361.42907035559159</v>
      </c>
      <c r="C44" s="17">
        <f t="shared" si="4"/>
        <v>6.8551149840791936</v>
      </c>
      <c r="D44" s="9">
        <v>6.01</v>
      </c>
      <c r="E44" s="5">
        <f t="shared" si="1"/>
        <v>594.17814357363125</v>
      </c>
      <c r="F44" s="17">
        <f t="shared" si="5"/>
        <v>3.7190140746650968</v>
      </c>
      <c r="G44" s="9">
        <v>1.6400000000000001</v>
      </c>
      <c r="H44" s="12">
        <f t="shared" si="2"/>
        <v>549.53105935821225</v>
      </c>
      <c r="I44" s="17">
        <f t="shared" si="6"/>
        <v>4.8730129749288835</v>
      </c>
      <c r="J44" s="32">
        <v>13.2</v>
      </c>
      <c r="K44" s="25">
        <f t="shared" si="3"/>
        <v>596.80552024783515</v>
      </c>
      <c r="L44" s="17">
        <f t="shared" si="7"/>
        <v>3.712454282460385</v>
      </c>
      <c r="M44" s="28">
        <v>632</v>
      </c>
      <c r="N44" s="5">
        <f t="shared" si="8"/>
        <v>525.31645569620264</v>
      </c>
      <c r="O44" s="17">
        <f t="shared" si="9"/>
        <v>5.1472949935350698</v>
      </c>
      <c r="P44" s="17">
        <f t="shared" si="10"/>
        <v>4</v>
      </c>
      <c r="Q44" s="66">
        <f t="shared" si="11"/>
        <v>7.3148148148148148E-3</v>
      </c>
    </row>
    <row r="45" spans="1:17" ht="15.75" x14ac:dyDescent="0.25">
      <c r="A45" s="20">
        <v>14.600000000000001</v>
      </c>
      <c r="B45" s="23">
        <f t="shared" si="0"/>
        <v>354.66634236590676</v>
      </c>
      <c r="C45" s="17">
        <f t="shared" si="4"/>
        <v>6.7627279896848336</v>
      </c>
      <c r="D45" s="9">
        <v>5.9700000000000006</v>
      </c>
      <c r="E45" s="5">
        <f t="shared" si="1"/>
        <v>590.44673268224813</v>
      </c>
      <c r="F45" s="17">
        <f t="shared" si="5"/>
        <v>3.7314108913831205</v>
      </c>
      <c r="G45" s="9">
        <v>1.63</v>
      </c>
      <c r="H45" s="12">
        <f t="shared" si="2"/>
        <v>544.6431668504631</v>
      </c>
      <c r="I45" s="17">
        <f t="shared" si="6"/>
        <v>4.8878925077491431</v>
      </c>
      <c r="J45" s="32">
        <v>13.099999999999998</v>
      </c>
      <c r="K45" s="25">
        <f t="shared" si="3"/>
        <v>593.07897680291114</v>
      </c>
      <c r="L45" s="17">
        <f t="shared" si="7"/>
        <v>3.7265434449240047</v>
      </c>
      <c r="M45" s="75">
        <v>636</v>
      </c>
      <c r="N45" s="77">
        <f t="shared" si="8"/>
        <v>520.16916070266757</v>
      </c>
      <c r="O45" s="75">
        <f t="shared" si="9"/>
        <v>5.0829538061158246</v>
      </c>
      <c r="P45" s="75">
        <f t="shared" si="10"/>
        <v>4</v>
      </c>
      <c r="Q45" s="80">
        <f t="shared" si="11"/>
        <v>7.3611111111111108E-3</v>
      </c>
    </row>
    <row r="46" spans="1:17" ht="15.75" x14ac:dyDescent="0.25">
      <c r="A46" s="20">
        <v>14.7</v>
      </c>
      <c r="B46" s="23">
        <f t="shared" si="0"/>
        <v>347.99414621008697</v>
      </c>
      <c r="C46" s="17">
        <f t="shared" si="4"/>
        <v>6.6721961558197904</v>
      </c>
      <c r="D46" s="9">
        <v>5.9300000000000006</v>
      </c>
      <c r="E46" s="5">
        <f t="shared" si="1"/>
        <v>586.70280017223035</v>
      </c>
      <c r="F46" s="17">
        <f t="shared" si="5"/>
        <v>3.7439325100177712</v>
      </c>
      <c r="G46" s="9">
        <v>1.62</v>
      </c>
      <c r="H46" s="12">
        <f t="shared" si="2"/>
        <v>539.74025766973182</v>
      </c>
      <c r="I46" s="17">
        <f t="shared" si="6"/>
        <v>4.9029091807312852</v>
      </c>
      <c r="J46" s="32">
        <v>13</v>
      </c>
      <c r="K46" s="25">
        <f t="shared" si="3"/>
        <v>589.33818255783478</v>
      </c>
      <c r="L46" s="17">
        <f t="shared" si="7"/>
        <v>3.7407942450763585</v>
      </c>
      <c r="M46" s="28">
        <v>640</v>
      </c>
      <c r="N46" s="5">
        <f t="shared" si="8"/>
        <v>515.08620689655174</v>
      </c>
      <c r="O46" s="17">
        <f t="shared" si="9"/>
        <v>5.0198115228100164</v>
      </c>
      <c r="P46" s="17">
        <f t="shared" si="10"/>
        <v>4</v>
      </c>
      <c r="Q46" s="66">
        <f t="shared" si="11"/>
        <v>7.4074074074074077E-3</v>
      </c>
    </row>
    <row r="47" spans="1:17" ht="15.75" x14ac:dyDescent="0.25">
      <c r="A47" s="20">
        <v>14.8</v>
      </c>
      <c r="B47" s="23">
        <f t="shared" si="0"/>
        <v>341.41067606697709</v>
      </c>
      <c r="C47" s="17">
        <f t="shared" si="4"/>
        <v>6.5834701431098779</v>
      </c>
      <c r="D47" s="9">
        <v>5.8900000000000006</v>
      </c>
      <c r="E47" s="5">
        <f t="shared" si="1"/>
        <v>582.94621913347919</v>
      </c>
      <c r="F47" s="17">
        <f t="shared" si="5"/>
        <v>3.7565810387511647</v>
      </c>
      <c r="G47" s="9">
        <v>1.61</v>
      </c>
      <c r="H47" s="12">
        <f t="shared" si="2"/>
        <v>534.8221925561902</v>
      </c>
      <c r="I47" s="17">
        <f t="shared" si="6"/>
        <v>4.9180651135416156</v>
      </c>
      <c r="J47" s="32">
        <v>12.899999999999999</v>
      </c>
      <c r="K47" s="25">
        <f t="shared" si="3"/>
        <v>585.58297276043083</v>
      </c>
      <c r="L47" s="17">
        <f t="shared" si="7"/>
        <v>3.7552097974039498</v>
      </c>
      <c r="M47" s="28">
        <v>644</v>
      </c>
      <c r="N47" s="5">
        <f t="shared" si="8"/>
        <v>510.06639537374173</v>
      </c>
      <c r="O47" s="17">
        <f t="shared" si="9"/>
        <v>4.9578385410469537</v>
      </c>
      <c r="P47" s="17">
        <f t="shared" si="10"/>
        <v>4</v>
      </c>
      <c r="Q47" s="66">
        <f t="shared" si="11"/>
        <v>7.4537037037037037E-3</v>
      </c>
    </row>
    <row r="48" spans="1:17" ht="15.75" x14ac:dyDescent="0.25">
      <c r="A48" s="20">
        <v>14.9</v>
      </c>
      <c r="B48" s="23">
        <f t="shared" si="0"/>
        <v>334.91417382536167</v>
      </c>
      <c r="C48" s="17">
        <f t="shared" si="4"/>
        <v>6.496502241615417</v>
      </c>
      <c r="D48" s="9">
        <v>5.8500000000000005</v>
      </c>
      <c r="E48" s="5">
        <f t="shared" si="1"/>
        <v>579.17686049751831</v>
      </c>
      <c r="F48" s="17">
        <f t="shared" si="5"/>
        <v>3.7693586359608844</v>
      </c>
      <c r="G48" s="9">
        <v>1.6</v>
      </c>
      <c r="H48" s="12">
        <f t="shared" si="2"/>
        <v>529.88883008418975</v>
      </c>
      <c r="I48" s="17">
        <f t="shared" si="6"/>
        <v>4.9333624720004536</v>
      </c>
      <c r="J48" s="32">
        <v>12.799999999999999</v>
      </c>
      <c r="K48" s="25">
        <f t="shared" si="3"/>
        <v>581.81317945936837</v>
      </c>
      <c r="L48" s="17">
        <f t="shared" si="7"/>
        <v>3.7697933010624638</v>
      </c>
      <c r="M48" s="28">
        <v>648</v>
      </c>
      <c r="N48" s="5">
        <f t="shared" si="8"/>
        <v>505.10855683269477</v>
      </c>
      <c r="O48" s="17">
        <f t="shared" si="9"/>
        <v>4.8970061663101774</v>
      </c>
      <c r="P48" s="17">
        <f t="shared" si="10"/>
        <v>4</v>
      </c>
      <c r="Q48" s="66">
        <f t="shared" si="11"/>
        <v>7.4999999999999997E-3</v>
      </c>
    </row>
    <row r="49" spans="1:17" ht="15.75" x14ac:dyDescent="0.25">
      <c r="A49" s="20">
        <v>15</v>
      </c>
      <c r="B49" s="23">
        <f t="shared" si="0"/>
        <v>328.50292751867551</v>
      </c>
      <c r="C49" s="17">
        <f t="shared" si="4"/>
        <v>6.4112463066861665</v>
      </c>
      <c r="D49" s="9">
        <v>5.8100000000000005</v>
      </c>
      <c r="E49" s="5">
        <f t="shared" si="1"/>
        <v>575.394592985749</v>
      </c>
      <c r="F49" s="17">
        <f t="shared" si="5"/>
        <v>3.7822675117693052</v>
      </c>
      <c r="G49" s="9">
        <v>1.59</v>
      </c>
      <c r="H49" s="12">
        <f t="shared" si="2"/>
        <v>524.94002661481159</v>
      </c>
      <c r="I49" s="17">
        <f t="shared" si="6"/>
        <v>4.9488034693781628</v>
      </c>
      <c r="J49" s="32">
        <v>12.7</v>
      </c>
      <c r="K49" s="25">
        <f t="shared" si="3"/>
        <v>578.02863141651142</v>
      </c>
      <c r="L49" s="17">
        <f t="shared" si="7"/>
        <v>3.7845480428569545</v>
      </c>
      <c r="M49" s="28">
        <v>652</v>
      </c>
      <c r="N49" s="5">
        <f t="shared" si="8"/>
        <v>500.2115506663846</v>
      </c>
      <c r="O49" s="17">
        <f t="shared" si="9"/>
        <v>4.837286578916121</v>
      </c>
      <c r="P49" s="17">
        <f t="shared" si="10"/>
        <v>4</v>
      </c>
      <c r="Q49" s="66">
        <f t="shared" si="11"/>
        <v>7.5462962962962966E-3</v>
      </c>
    </row>
    <row r="50" spans="1:17" ht="15.75" x14ac:dyDescent="0.25">
      <c r="A50" s="20">
        <v>15.100000000000001</v>
      </c>
      <c r="B50" s="23">
        <f t="shared" si="0"/>
        <v>322.17526982094211</v>
      </c>
      <c r="C50" s="17">
        <f t="shared" si="4"/>
        <v>6.3276576977334003</v>
      </c>
      <c r="D50" s="9">
        <v>5.7700000000000005</v>
      </c>
      <c r="E50" s="5">
        <f t="shared" si="1"/>
        <v>571.59928305610163</v>
      </c>
      <c r="F50" s="17">
        <f t="shared" si="5"/>
        <v>3.7953099296473738</v>
      </c>
      <c r="G50" s="76">
        <v>1.58</v>
      </c>
      <c r="H50" s="78">
        <f t="shared" si="2"/>
        <v>519.97563624706697</v>
      </c>
      <c r="I50" s="75">
        <f t="shared" si="6"/>
        <v>4.9643903677446133</v>
      </c>
      <c r="J50" s="32">
        <v>12.599999999999998</v>
      </c>
      <c r="K50" s="25">
        <f t="shared" si="3"/>
        <v>574.22915401615387</v>
      </c>
      <c r="L50" s="17">
        <f t="shared" si="7"/>
        <v>3.7994774003575458</v>
      </c>
      <c r="M50" s="28">
        <v>656</v>
      </c>
      <c r="N50" s="5">
        <f t="shared" si="8"/>
        <v>495.37426408746848</v>
      </c>
      <c r="O50" s="17">
        <f t="shared" si="9"/>
        <v>4.7786528022019183</v>
      </c>
      <c r="P50" s="17">
        <f t="shared" si="10"/>
        <v>4</v>
      </c>
      <c r="Q50" s="66">
        <f t="shared" si="11"/>
        <v>7.5925925925925926E-3</v>
      </c>
    </row>
    <row r="51" spans="1:17" ht="15.75" x14ac:dyDescent="0.25">
      <c r="A51" s="20">
        <v>15.2</v>
      </c>
      <c r="B51" s="23">
        <f t="shared" si="0"/>
        <v>315.92957660115883</v>
      </c>
      <c r="C51" s="17">
        <f t="shared" si="4"/>
        <v>6.2456932197832771</v>
      </c>
      <c r="D51" s="9">
        <v>5.73</v>
      </c>
      <c r="E51" s="5">
        <f t="shared" si="1"/>
        <v>567.79079484802037</v>
      </c>
      <c r="F51" s="17">
        <f t="shared" si="5"/>
        <v>3.8084882080812577</v>
      </c>
      <c r="G51" s="9">
        <v>1.57</v>
      </c>
      <c r="H51" s="12">
        <f t="shared" si="2"/>
        <v>514.99551076770842</v>
      </c>
      <c r="I51" s="17">
        <f t="shared" si="6"/>
        <v>4.9801254793585485</v>
      </c>
      <c r="J51" s="32">
        <v>12.5</v>
      </c>
      <c r="K51" s="25">
        <f t="shared" si="3"/>
        <v>570.41456917101027</v>
      </c>
      <c r="L51" s="17">
        <f t="shared" si="7"/>
        <v>3.8145848451435995</v>
      </c>
      <c r="M51" s="28">
        <v>660</v>
      </c>
      <c r="N51" s="5">
        <f t="shared" si="8"/>
        <v>490.59561128526656</v>
      </c>
      <c r="O51" s="17">
        <f t="shared" si="9"/>
        <v>5.8924741320386147</v>
      </c>
      <c r="P51" s="17">
        <f t="shared" si="10"/>
        <v>5</v>
      </c>
      <c r="Q51" s="66">
        <f t="shared" si="11"/>
        <v>7.6388888888888886E-3</v>
      </c>
    </row>
    <row r="52" spans="1:17" ht="15.75" x14ac:dyDescent="0.25">
      <c r="A52" s="20">
        <v>15.3</v>
      </c>
      <c r="B52" s="23">
        <f t="shared" si="0"/>
        <v>309.76426553349626</v>
      </c>
      <c r="C52" s="17">
        <f t="shared" si="4"/>
        <v>6.1653110676625715</v>
      </c>
      <c r="D52" s="9">
        <v>5.69</v>
      </c>
      <c r="E52" s="5">
        <f t="shared" si="1"/>
        <v>563.9689901257135</v>
      </c>
      <c r="F52" s="17">
        <f t="shared" si="5"/>
        <v>3.8218047223068652</v>
      </c>
      <c r="G52" s="9">
        <v>1.56</v>
      </c>
      <c r="H52" s="12">
        <f t="shared" si="2"/>
        <v>509.99949959959957</v>
      </c>
      <c r="I52" s="17">
        <f t="shared" si="6"/>
        <v>4.9960111681088506</v>
      </c>
      <c r="J52" s="32">
        <v>12.399999999999999</v>
      </c>
      <c r="K52" s="25">
        <f t="shared" si="3"/>
        <v>566.58469522481107</v>
      </c>
      <c r="L52" s="17">
        <f t="shared" si="7"/>
        <v>3.8298739461992</v>
      </c>
      <c r="M52" s="28">
        <v>665</v>
      </c>
      <c r="N52" s="5">
        <f t="shared" si="8"/>
        <v>484.70313715322794</v>
      </c>
      <c r="O52" s="17">
        <f t="shared" si="9"/>
        <v>5.8045267569336261</v>
      </c>
      <c r="P52" s="17">
        <f t="shared" si="10"/>
        <v>5</v>
      </c>
      <c r="Q52" s="66">
        <f t="shared" si="11"/>
        <v>7.6967592592592591E-3</v>
      </c>
    </row>
    <row r="53" spans="1:17" ht="15.75" x14ac:dyDescent="0.25">
      <c r="A53" s="20">
        <v>15.4</v>
      </c>
      <c r="B53" s="23">
        <f t="shared" si="0"/>
        <v>303.67779476081648</v>
      </c>
      <c r="C53" s="17">
        <f t="shared" si="4"/>
        <v>6.0864707726797747</v>
      </c>
      <c r="D53" s="9">
        <v>5.65</v>
      </c>
      <c r="E53" s="5">
        <f t="shared" si="1"/>
        <v>560.13372821960854</v>
      </c>
      <c r="F53" s="17">
        <f t="shared" si="5"/>
        <v>3.8352619061049609</v>
      </c>
      <c r="G53" s="37">
        <v>1.55</v>
      </c>
      <c r="H53" s="70">
        <f t="shared" si="2"/>
        <v>504.98744974859147</v>
      </c>
      <c r="I53" s="38">
        <f t="shared" si="6"/>
        <v>5.0120498510081006</v>
      </c>
      <c r="J53" s="32">
        <v>12.299999999999999</v>
      </c>
      <c r="K53" s="25">
        <f t="shared" si="3"/>
        <v>562.73934685136101</v>
      </c>
      <c r="L53" s="17">
        <f t="shared" si="7"/>
        <v>3.8453483734500651</v>
      </c>
      <c r="M53" s="28">
        <v>670</v>
      </c>
      <c r="N53" s="5">
        <f t="shared" si="8"/>
        <v>478.89861039629432</v>
      </c>
      <c r="O53" s="17">
        <f t="shared" si="9"/>
        <v>5.7185337679417785</v>
      </c>
      <c r="P53" s="17">
        <f t="shared" si="10"/>
        <v>5</v>
      </c>
      <c r="Q53" s="66">
        <f t="shared" si="11"/>
        <v>7.7546296296296295E-3</v>
      </c>
    </row>
    <row r="54" spans="1:17" ht="15.75" x14ac:dyDescent="0.25">
      <c r="A54" s="20">
        <v>15.5</v>
      </c>
      <c r="B54" s="23">
        <f t="shared" si="0"/>
        <v>297.66866160913656</v>
      </c>
      <c r="C54" s="17">
        <f t="shared" si="4"/>
        <v>6.0091331516799187</v>
      </c>
      <c r="D54" s="9">
        <v>5.61</v>
      </c>
      <c r="E54" s="5">
        <f t="shared" si="1"/>
        <v>556.28486596593723</v>
      </c>
      <c r="F54" s="17">
        <f t="shared" si="5"/>
        <v>3.8488622536713137</v>
      </c>
      <c r="G54" s="9">
        <v>1.54</v>
      </c>
      <c r="H54" s="12">
        <f t="shared" si="2"/>
        <v>499.95920574885719</v>
      </c>
      <c r="I54" s="17">
        <f t="shared" si="6"/>
        <v>5.0282439997342863</v>
      </c>
      <c r="J54" s="32">
        <v>12.2</v>
      </c>
      <c r="K54" s="25">
        <f t="shared" si="3"/>
        <v>558.87833494989093</v>
      </c>
      <c r="L54" s="17">
        <f t="shared" si="7"/>
        <v>3.8610119014700786</v>
      </c>
      <c r="M54" s="28">
        <v>675</v>
      </c>
      <c r="N54" s="5">
        <f t="shared" si="8"/>
        <v>473.18007662835254</v>
      </c>
      <c r="O54" s="17">
        <f t="shared" si="9"/>
        <v>5.634437683119188</v>
      </c>
      <c r="P54" s="17">
        <f t="shared" si="10"/>
        <v>5</v>
      </c>
      <c r="Q54" s="66">
        <f t="shared" si="11"/>
        <v>7.8125E-3</v>
      </c>
    </row>
    <row r="55" spans="1:17" ht="15.75" x14ac:dyDescent="0.25">
      <c r="A55" s="20">
        <v>15.600000000000001</v>
      </c>
      <c r="B55" s="23">
        <f t="shared" si="0"/>
        <v>291.73540135078576</v>
      </c>
      <c r="C55" s="17">
        <f t="shared" si="4"/>
        <v>5.9332602583507992</v>
      </c>
      <c r="D55" s="9">
        <v>5.57</v>
      </c>
      <c r="E55" s="5">
        <f t="shared" si="1"/>
        <v>552.42225764437865</v>
      </c>
      <c r="F55" s="17">
        <f t="shared" si="5"/>
        <v>3.8626083215585822</v>
      </c>
      <c r="G55" s="9">
        <v>1.53</v>
      </c>
      <c r="H55" s="12">
        <f t="shared" si="2"/>
        <v>494.91460960662283</v>
      </c>
      <c r="I55" s="17">
        <f t="shared" si="6"/>
        <v>5.0445961422343544</v>
      </c>
      <c r="J55" s="32">
        <v>12.099999999999998</v>
      </c>
      <c r="K55" s="25">
        <f t="shared" si="3"/>
        <v>555.00146653654519</v>
      </c>
      <c r="L55" s="17">
        <f t="shared" si="7"/>
        <v>3.8768684133457327</v>
      </c>
      <c r="M55" s="28">
        <v>680</v>
      </c>
      <c r="N55" s="5">
        <f t="shared" si="8"/>
        <v>467.54563894523335</v>
      </c>
      <c r="O55" s="17">
        <f t="shared" si="9"/>
        <v>5.5521831184022403</v>
      </c>
      <c r="P55" s="17">
        <f t="shared" si="10"/>
        <v>5</v>
      </c>
      <c r="Q55" s="66">
        <f t="shared" si="11"/>
        <v>7.8703703703703696E-3</v>
      </c>
    </row>
    <row r="56" spans="1:17" ht="15.75" x14ac:dyDescent="0.25">
      <c r="A56" s="20">
        <v>15.7</v>
      </c>
      <c r="B56" s="23">
        <f t="shared" si="0"/>
        <v>285.87658601412102</v>
      </c>
      <c r="C56" s="17">
        <f t="shared" si="4"/>
        <v>5.8588153366647475</v>
      </c>
      <c r="D56" s="9">
        <v>5.53</v>
      </c>
      <c r="E56" s="5">
        <f t="shared" si="1"/>
        <v>548.54575491368473</v>
      </c>
      <c r="F56" s="17">
        <f t="shared" si="5"/>
        <v>3.8765027306939146</v>
      </c>
      <c r="G56" s="9">
        <v>1.52</v>
      </c>
      <c r="H56" s="12">
        <f t="shared" si="2"/>
        <v>489.85350074224414</v>
      </c>
      <c r="I56" s="17">
        <f t="shared" si="6"/>
        <v>5.0611088643786957</v>
      </c>
      <c r="J56" s="32">
        <v>12</v>
      </c>
      <c r="K56" s="25">
        <f t="shared" si="3"/>
        <v>551.10854463182557</v>
      </c>
      <c r="L56" s="17">
        <f t="shared" si="7"/>
        <v>3.8929219047196284</v>
      </c>
      <c r="M56" s="28">
        <v>685</v>
      </c>
      <c r="N56" s="5">
        <f t="shared" si="8"/>
        <v>461.99345582683111</v>
      </c>
      <c r="O56" s="17">
        <f t="shared" si="9"/>
        <v>5.4717166963963564</v>
      </c>
      <c r="P56" s="17">
        <f t="shared" si="10"/>
        <v>5</v>
      </c>
      <c r="Q56" s="66">
        <f t="shared" si="11"/>
        <v>7.9282407407407409E-3</v>
      </c>
    </row>
    <row r="57" spans="1:17" ht="15.75" x14ac:dyDescent="0.25">
      <c r="A57" s="20">
        <v>15.8</v>
      </c>
      <c r="B57" s="23">
        <f t="shared" si="0"/>
        <v>280.09082323776357</v>
      </c>
      <c r="C57" s="17">
        <f t="shared" si="4"/>
        <v>5.7857627763574442</v>
      </c>
      <c r="D57" s="9">
        <v>5.49</v>
      </c>
      <c r="E57" s="5">
        <f t="shared" si="1"/>
        <v>544.65520674520383</v>
      </c>
      <c r="F57" s="17">
        <f t="shared" si="5"/>
        <v>3.8905481684809047</v>
      </c>
      <c r="G57" s="9">
        <v>1.51</v>
      </c>
      <c r="H57" s="12">
        <f t="shared" si="2"/>
        <v>484.77571593056348</v>
      </c>
      <c r="I57" s="17">
        <f t="shared" si="6"/>
        <v>5.0777848116806581</v>
      </c>
      <c r="J57" s="32">
        <v>11.899999999999999</v>
      </c>
      <c r="K57" s="25">
        <f t="shared" si="3"/>
        <v>547.19936814380208</v>
      </c>
      <c r="L57" s="17">
        <f t="shared" si="7"/>
        <v>3.9091764880234905</v>
      </c>
      <c r="M57" s="28">
        <v>690</v>
      </c>
      <c r="N57" s="5">
        <f t="shared" si="8"/>
        <v>456.52173913043475</v>
      </c>
      <c r="O57" s="17">
        <f t="shared" si="9"/>
        <v>5.3929869597575362</v>
      </c>
      <c r="P57" s="17">
        <f t="shared" si="10"/>
        <v>5</v>
      </c>
      <c r="Q57" s="66">
        <f t="shared" si="11"/>
        <v>7.9861111111111105E-3</v>
      </c>
    </row>
    <row r="58" spans="1:17" ht="15.75" x14ac:dyDescent="0.25">
      <c r="A58" s="20">
        <v>15.9</v>
      </c>
      <c r="B58" s="23">
        <f t="shared" si="0"/>
        <v>274.3767551674328</v>
      </c>
      <c r="C58" s="17">
        <f t="shared" si="4"/>
        <v>5.714068070330768</v>
      </c>
      <c r="D58" s="9">
        <v>5.45</v>
      </c>
      <c r="E58" s="5">
        <f t="shared" si="1"/>
        <v>540.75045935422395</v>
      </c>
      <c r="F58" s="17">
        <f t="shared" si="5"/>
        <v>3.9047473909798782</v>
      </c>
      <c r="G58" s="9">
        <v>1.5</v>
      </c>
      <c r="H58" s="12">
        <f t="shared" si="2"/>
        <v>479.6810892394862</v>
      </c>
      <c r="I58" s="17">
        <f t="shared" si="6"/>
        <v>5.0946266910772806</v>
      </c>
      <c r="J58" s="32">
        <v>11.799999999999999</v>
      </c>
      <c r="K58" s="25">
        <f t="shared" si="3"/>
        <v>543.27373174690103</v>
      </c>
      <c r="L58" s="17">
        <f t="shared" si="7"/>
        <v>3.9256363969010408</v>
      </c>
      <c r="M58" s="28">
        <v>695</v>
      </c>
      <c r="N58" s="5">
        <f t="shared" si="8"/>
        <v>451.12875217067722</v>
      </c>
      <c r="O58" s="17">
        <f t="shared" si="9"/>
        <v>5.315944288903836</v>
      </c>
      <c r="P58" s="17">
        <f t="shared" si="10"/>
        <v>5</v>
      </c>
      <c r="Q58" s="66">
        <f t="shared" si="11"/>
        <v>8.0439814814814818E-3</v>
      </c>
    </row>
    <row r="59" spans="1:17" ht="15.75" x14ac:dyDescent="0.25">
      <c r="A59" s="20">
        <v>16</v>
      </c>
      <c r="B59" s="23">
        <f t="shared" si="0"/>
        <v>268.73305739353492</v>
      </c>
      <c r="C59" s="17">
        <f t="shared" si="4"/>
        <v>5.643697773897884</v>
      </c>
      <c r="D59" s="9">
        <v>5.41</v>
      </c>
      <c r="E59" s="5">
        <f t="shared" si="1"/>
        <v>536.83135612904175</v>
      </c>
      <c r="F59" s="17">
        <f t="shared" si="5"/>
        <v>3.919103225182198</v>
      </c>
      <c r="G59" s="9">
        <v>1.49</v>
      </c>
      <c r="H59" s="12">
        <f t="shared" si="2"/>
        <v>474.5694519667129</v>
      </c>
      <c r="I59" s="17">
        <f t="shared" si="6"/>
        <v>5.1116372727732937</v>
      </c>
      <c r="J59" s="32">
        <v>11.7</v>
      </c>
      <c r="K59" s="25">
        <f t="shared" si="3"/>
        <v>539.3314257560578</v>
      </c>
      <c r="L59" s="17">
        <f t="shared" si="7"/>
        <v>3.9423059908432379</v>
      </c>
      <c r="M59" s="28">
        <v>700</v>
      </c>
      <c r="N59" s="5">
        <f t="shared" si="8"/>
        <v>445.81280788177338</v>
      </c>
      <c r="O59" s="17">
        <f t="shared" si="9"/>
        <v>5.2405408238130349</v>
      </c>
      <c r="P59" s="17">
        <f t="shared" si="10"/>
        <v>5</v>
      </c>
      <c r="Q59" s="66">
        <f t="shared" si="11"/>
        <v>8.1018518518518514E-3</v>
      </c>
    </row>
    <row r="60" spans="1:17" ht="15.75" x14ac:dyDescent="0.25">
      <c r="A60" s="20">
        <v>16.100000000000001</v>
      </c>
      <c r="B60" s="23">
        <f t="shared" si="0"/>
        <v>263.1584379277628</v>
      </c>
      <c r="C60" s="17">
        <f t="shared" si="4"/>
        <v>5.5746194657721162</v>
      </c>
      <c r="D60" s="9">
        <v>5.37</v>
      </c>
      <c r="E60" s="5">
        <f t="shared" si="1"/>
        <v>532.89773755766817</v>
      </c>
      <c r="F60" s="17">
        <f t="shared" si="5"/>
        <v>3.9336185713735858</v>
      </c>
      <c r="G60" s="9">
        <v>1.48</v>
      </c>
      <c r="H60" s="12">
        <f t="shared" si="2"/>
        <v>469.4406325745548</v>
      </c>
      <c r="I60" s="17">
        <f t="shared" si="6"/>
        <v>5.1288193921581069</v>
      </c>
      <c r="J60" s="32">
        <v>11.599999999999998</v>
      </c>
      <c r="K60" s="25">
        <f t="shared" si="3"/>
        <v>535.37223599602157</v>
      </c>
      <c r="L60" s="17">
        <f t="shared" si="7"/>
        <v>3.9591897600362245</v>
      </c>
      <c r="M60" s="28">
        <v>705</v>
      </c>
      <c r="N60" s="5">
        <f t="shared" si="8"/>
        <v>440.57226705796035</v>
      </c>
      <c r="O60" s="17">
        <f t="shared" si="9"/>
        <v>5.1667303896747967</v>
      </c>
      <c r="P60" s="17">
        <f t="shared" si="10"/>
        <v>5</v>
      </c>
      <c r="Q60" s="66">
        <f t="shared" si="11"/>
        <v>8.1597222222222227E-3</v>
      </c>
    </row>
    <row r="61" spans="1:17" ht="15.75" x14ac:dyDescent="0.25">
      <c r="A61" s="20">
        <v>16.2</v>
      </c>
      <c r="B61" s="23">
        <f t="shared" si="0"/>
        <v>257.65163621704903</v>
      </c>
      <c r="C61" s="17">
        <f t="shared" si="4"/>
        <v>5.5068017107137734</v>
      </c>
      <c r="D61" s="9">
        <v>5.33</v>
      </c>
      <c r="E61" s="5">
        <f t="shared" si="1"/>
        <v>528.94944115207272</v>
      </c>
      <c r="F61" s="17">
        <f t="shared" si="5"/>
        <v>3.9482964055954426</v>
      </c>
      <c r="G61" s="9">
        <v>1.47</v>
      </c>
      <c r="H61" s="12">
        <f t="shared" si="2"/>
        <v>464.29445662276771</v>
      </c>
      <c r="I61" s="17">
        <f t="shared" si="6"/>
        <v>5.146175951787086</v>
      </c>
      <c r="J61" s="32">
        <v>11.5</v>
      </c>
      <c r="K61" s="25">
        <f t="shared" si="3"/>
        <v>531.39594366557674</v>
      </c>
      <c r="L61" s="17">
        <f t="shared" si="7"/>
        <v>3.976292330444835</v>
      </c>
      <c r="M61" s="28">
        <v>710</v>
      </c>
      <c r="N61" s="5">
        <f t="shared" si="8"/>
        <v>435.40553666828555</v>
      </c>
      <c r="O61" s="17">
        <f t="shared" si="9"/>
        <v>5.0944684261828002</v>
      </c>
      <c r="P61" s="17">
        <f t="shared" si="10"/>
        <v>5</v>
      </c>
      <c r="Q61" s="66">
        <f t="shared" si="11"/>
        <v>8.2175925925925923E-3</v>
      </c>
    </row>
    <row r="62" spans="1:17" ht="15.75" x14ac:dyDescent="0.25">
      <c r="A62" s="20">
        <v>16.3</v>
      </c>
      <c r="B62" s="23">
        <f t="shared" si="0"/>
        <v>252.21142219328442</v>
      </c>
      <c r="C62" s="17">
        <f t="shared" si="4"/>
        <v>5.4402140237646108</v>
      </c>
      <c r="D62" s="9">
        <v>5.2900000000000009</v>
      </c>
      <c r="E62" s="5">
        <f t="shared" si="1"/>
        <v>524.9863013698631</v>
      </c>
      <c r="F62" s="17">
        <f t="shared" si="5"/>
        <v>3.9631397822096233</v>
      </c>
      <c r="G62" s="9">
        <v>1.46</v>
      </c>
      <c r="H62" s="12">
        <f t="shared" si="2"/>
        <v>459.13074669932161</v>
      </c>
      <c r="I62" s="17">
        <f t="shared" si="6"/>
        <v>5.1637099234461061</v>
      </c>
      <c r="J62" s="32">
        <v>11.399999999999999</v>
      </c>
      <c r="K62" s="25">
        <f t="shared" si="3"/>
        <v>527.40232519643951</v>
      </c>
      <c r="L62" s="17">
        <f t="shared" si="7"/>
        <v>3.9936184691372318</v>
      </c>
      <c r="M62" s="28">
        <v>715</v>
      </c>
      <c r="N62" s="5">
        <f t="shared" si="8"/>
        <v>430.31106824210275</v>
      </c>
      <c r="O62" s="17">
        <f t="shared" si="9"/>
        <v>5.0237119202636222</v>
      </c>
      <c r="P62" s="17">
        <f t="shared" si="10"/>
        <v>5</v>
      </c>
      <c r="Q62" s="66">
        <f t="shared" si="11"/>
        <v>8.2754629629629636E-3</v>
      </c>
    </row>
    <row r="63" spans="1:17" ht="15.75" x14ac:dyDescent="0.25">
      <c r="A63" s="20">
        <v>16.399999999999999</v>
      </c>
      <c r="B63" s="23">
        <f t="shared" si="0"/>
        <v>246.83659535730555</v>
      </c>
      <c r="C63" s="17">
        <f t="shared" si="4"/>
        <v>5.3748268359788653</v>
      </c>
      <c r="D63" s="9">
        <v>5.25</v>
      </c>
      <c r="E63" s="5">
        <f t="shared" si="1"/>
        <v>521.00814953329677</v>
      </c>
      <c r="F63" s="17">
        <f t="shared" si="5"/>
        <v>3.978151836566326</v>
      </c>
      <c r="G63" s="9">
        <v>1.4500000000000002</v>
      </c>
      <c r="H63" s="12">
        <f t="shared" si="2"/>
        <v>453.94932234903706</v>
      </c>
      <c r="I63" s="17">
        <f t="shared" si="6"/>
        <v>5.1814243502845443</v>
      </c>
      <c r="J63" s="32">
        <v>11.299999999999999</v>
      </c>
      <c r="K63" s="25">
        <f t="shared" si="3"/>
        <v>523.39115210657349</v>
      </c>
      <c r="L63" s="17">
        <f t="shared" si="7"/>
        <v>4.0111730898660198</v>
      </c>
      <c r="M63" s="95">
        <v>720</v>
      </c>
      <c r="N63" s="97">
        <f t="shared" si="8"/>
        <v>425.28735632183913</v>
      </c>
      <c r="O63" s="95">
        <f t="shared" si="9"/>
        <v>4.954419342053086</v>
      </c>
      <c r="P63" s="95">
        <f t="shared" si="10"/>
        <v>5</v>
      </c>
      <c r="Q63" s="102">
        <f t="shared" si="11"/>
        <v>8.3333333333333332E-3</v>
      </c>
    </row>
    <row r="64" spans="1:17" ht="15.75" x14ac:dyDescent="0.25">
      <c r="A64" s="20">
        <v>16.5</v>
      </c>
      <c r="B64" s="23">
        <f t="shared" si="0"/>
        <v>241.52598389571099</v>
      </c>
      <c r="C64" s="17">
        <f t="shared" si="4"/>
        <v>5.3106114615945614</v>
      </c>
      <c r="D64" s="76">
        <v>5.2100000000000009</v>
      </c>
      <c r="E64" s="77">
        <f t="shared" si="1"/>
        <v>517.01481374550951</v>
      </c>
      <c r="F64" s="75">
        <f t="shared" si="5"/>
        <v>3.9933357877872595</v>
      </c>
      <c r="G64" s="9">
        <v>1.44</v>
      </c>
      <c r="H64" s="12">
        <f t="shared" si="2"/>
        <v>448.74999999999994</v>
      </c>
      <c r="I64" s="17">
        <f t="shared" si="6"/>
        <v>5.1993223490371179</v>
      </c>
      <c r="J64" s="91">
        <v>11.2</v>
      </c>
      <c r="K64" s="92">
        <f t="shared" si="3"/>
        <v>519.36219084764923</v>
      </c>
      <c r="L64" s="75">
        <f t="shared" si="7"/>
        <v>4.0289612589242552</v>
      </c>
      <c r="M64" s="28">
        <v>725</v>
      </c>
      <c r="N64" s="5">
        <f t="shared" si="8"/>
        <v>420.33293697978604</v>
      </c>
      <c r="O64" s="17">
        <f t="shared" si="9"/>
        <v>4.8865505839427783</v>
      </c>
      <c r="P64" s="17">
        <f t="shared" si="10"/>
        <v>5</v>
      </c>
      <c r="Q64" s="66">
        <f t="shared" si="11"/>
        <v>8.3912037037037045E-3</v>
      </c>
    </row>
    <row r="65" spans="1:17" ht="15.75" x14ac:dyDescent="0.25">
      <c r="A65" s="20">
        <v>16.600000000000001</v>
      </c>
      <c r="B65" s="23">
        <f t="shared" si="0"/>
        <v>236.27844382914728</v>
      </c>
      <c r="C65" s="17">
        <f t="shared" si="4"/>
        <v>5.2475400665637153</v>
      </c>
      <c r="D65" s="37">
        <v>5.17</v>
      </c>
      <c r="E65" s="67">
        <f t="shared" si="1"/>
        <v>513.00611880384213</v>
      </c>
      <c r="F65" s="38">
        <f t="shared" si="5"/>
        <v>4.008694941667386</v>
      </c>
      <c r="G65" s="9">
        <v>1.4300000000000002</v>
      </c>
      <c r="H65" s="12">
        <f t="shared" si="2"/>
        <v>443.53259288767487</v>
      </c>
      <c r="I65" s="17">
        <f t="shared" si="6"/>
        <v>5.2174071123250769</v>
      </c>
      <c r="J65" s="32">
        <v>11.099999999999998</v>
      </c>
      <c r="K65" s="25">
        <f t="shared" si="3"/>
        <v>515.31520264636106</v>
      </c>
      <c r="L65" s="17">
        <f t="shared" si="7"/>
        <v>4.0469882012881726</v>
      </c>
      <c r="M65" s="28">
        <v>730</v>
      </c>
      <c r="N65" s="5">
        <f t="shared" si="8"/>
        <v>415.44638639584326</v>
      </c>
      <c r="O65" s="17">
        <f t="shared" si="9"/>
        <v>4.8200669025287084</v>
      </c>
      <c r="P65" s="17">
        <f t="shared" si="10"/>
        <v>5</v>
      </c>
      <c r="Q65" s="66">
        <f t="shared" si="11"/>
        <v>8.4490740740740741E-3</v>
      </c>
    </row>
    <row r="66" spans="1:17" ht="15.75" x14ac:dyDescent="0.25">
      <c r="A66" s="20">
        <v>16.7</v>
      </c>
      <c r="B66" s="23">
        <f t="shared" si="0"/>
        <v>231.09285819076032</v>
      </c>
      <c r="C66" s="17">
        <f t="shared" si="4"/>
        <v>5.1855856383869536</v>
      </c>
      <c r="D66" s="9">
        <v>5.1300000000000008</v>
      </c>
      <c r="E66" s="5">
        <f t="shared" si="1"/>
        <v>508.98188611014854</v>
      </c>
      <c r="F66" s="17">
        <f t="shared" si="5"/>
        <v>4.024232693693591</v>
      </c>
      <c r="G66" s="9">
        <v>1.42</v>
      </c>
      <c r="H66" s="12">
        <f t="shared" si="2"/>
        <v>438.29691097662294</v>
      </c>
      <c r="I66" s="17">
        <f t="shared" si="6"/>
        <v>5.2356819110519268</v>
      </c>
      <c r="J66" s="32">
        <v>11</v>
      </c>
      <c r="K66" s="25">
        <f t="shared" si="3"/>
        <v>511.2499433392972</v>
      </c>
      <c r="L66" s="17">
        <f t="shared" si="7"/>
        <v>4.0652593070638545</v>
      </c>
      <c r="M66" s="28">
        <v>735</v>
      </c>
      <c r="N66" s="5">
        <f t="shared" si="8"/>
        <v>410.62631949331455</v>
      </c>
      <c r="O66" s="17">
        <f t="shared" si="9"/>
        <v>4.7549308633051623</v>
      </c>
      <c r="P66" s="17">
        <f t="shared" si="10"/>
        <v>5</v>
      </c>
      <c r="Q66" s="66">
        <f t="shared" si="11"/>
        <v>8.5069444444444437E-3</v>
      </c>
    </row>
    <row r="67" spans="1:17" ht="15.75" x14ac:dyDescent="0.25">
      <c r="A67" s="20">
        <v>16.8</v>
      </c>
      <c r="B67" s="23">
        <f t="shared" si="0"/>
        <v>225.96813623357497</v>
      </c>
      <c r="C67" s="17">
        <f t="shared" si="4"/>
        <v>5.1247219571853577</v>
      </c>
      <c r="D67" s="9">
        <v>5.09</v>
      </c>
      <c r="E67" s="5">
        <f t="shared" si="1"/>
        <v>504.94193357794313</v>
      </c>
      <c r="F67" s="17">
        <f t="shared" si="5"/>
        <v>4.0399525322054046</v>
      </c>
      <c r="G67" s="9">
        <v>1.4100000000000001</v>
      </c>
      <c r="H67" s="12">
        <f t="shared" si="2"/>
        <v>433.0427608797396</v>
      </c>
      <c r="I67" s="17">
        <f t="shared" si="6"/>
        <v>5.2541500968833361</v>
      </c>
      <c r="J67" s="32">
        <v>10.899999999999999</v>
      </c>
      <c r="K67" s="25">
        <f t="shared" si="3"/>
        <v>507.16616320103662</v>
      </c>
      <c r="L67" s="17">
        <f t="shared" si="7"/>
        <v>4.083780138260579</v>
      </c>
      <c r="M67" s="38">
        <v>740</v>
      </c>
      <c r="N67" s="67">
        <f t="shared" si="8"/>
        <v>405.87138863000939</v>
      </c>
      <c r="O67" s="38">
        <f t="shared" si="9"/>
        <v>4.6911062879588599</v>
      </c>
      <c r="P67" s="38">
        <f t="shared" si="10"/>
        <v>5</v>
      </c>
      <c r="Q67" s="69">
        <f t="shared" si="11"/>
        <v>8.564814814814815E-3</v>
      </c>
    </row>
    <row r="68" spans="1:17" ht="15.75" x14ac:dyDescent="0.25">
      <c r="A68" s="20">
        <v>16.899999999999999</v>
      </c>
      <c r="B68" s="23">
        <f t="shared" ref="B68:B127" si="12">(100/(A68+0.24)-4.341)/0.00676</f>
        <v>220.90321266562188</v>
      </c>
      <c r="C68" s="17">
        <f t="shared" si="4"/>
        <v>5.0649235679530875</v>
      </c>
      <c r="D68" s="9">
        <v>5.0500000000000007</v>
      </c>
      <c r="E68" s="5">
        <f t="shared" ref="E68:E131" si="13">(SQRT(D68)-1.15028)/0.00219</f>
        <v>500.88607553626628</v>
      </c>
      <c r="F68" s="17">
        <f t="shared" si="5"/>
        <v>4.0558580416768564</v>
      </c>
      <c r="G68" s="96">
        <v>1.4</v>
      </c>
      <c r="H68" s="98">
        <f t="shared" ref="H68:H131" si="14">(SQRT(G68)-0.841)/0.0008</f>
        <v>427.76994577490399</v>
      </c>
      <c r="I68" s="95">
        <f t="shared" si="6"/>
        <v>5.2728151048356153</v>
      </c>
      <c r="J68" s="32">
        <v>10.799999999999999</v>
      </c>
      <c r="K68" s="25">
        <f t="shared" ref="K68:K131" si="15">(SQRT(J68)-1.425)/0.0037</f>
        <v>503.06360676513412</v>
      </c>
      <c r="L68" s="17">
        <f t="shared" si="7"/>
        <v>4.1025564359024997</v>
      </c>
      <c r="M68" s="28">
        <v>745</v>
      </c>
      <c r="N68" s="5">
        <f t="shared" si="8"/>
        <v>401.18028234205053</v>
      </c>
      <c r="O68" s="17">
        <f t="shared" si="9"/>
        <v>4.6285582041194857</v>
      </c>
      <c r="P68" s="17">
        <f t="shared" si="10"/>
        <v>5</v>
      </c>
      <c r="Q68" s="66">
        <f t="shared" si="11"/>
        <v>8.6226851851851846E-3</v>
      </c>
    </row>
    <row r="69" spans="1:17" ht="15.75" x14ac:dyDescent="0.25">
      <c r="A69" s="20">
        <v>17</v>
      </c>
      <c r="B69" s="23">
        <f t="shared" si="12"/>
        <v>215.89704691168197</v>
      </c>
      <c r="C69" s="17">
        <f t="shared" ref="C69:C127" si="16">B68-B69</f>
        <v>5.0061657539399107</v>
      </c>
      <c r="D69" s="9">
        <v>5.01</v>
      </c>
      <c r="E69" s="5">
        <f t="shared" si="13"/>
        <v>496.81412263010918</v>
      </c>
      <c r="F69" s="17">
        <f t="shared" ref="F69:F132" si="17">E68-E69</f>
        <v>4.0719529061570938</v>
      </c>
      <c r="G69" s="9">
        <v>1.3900000000000001</v>
      </c>
      <c r="H69" s="12">
        <f t="shared" si="14"/>
        <v>422.47826531894958</v>
      </c>
      <c r="I69" s="17">
        <f t="shared" ref="I69:I132" si="18">H68-H69</f>
        <v>5.2916804559544062</v>
      </c>
      <c r="J69" s="32">
        <v>10.7</v>
      </c>
      <c r="K69" s="25">
        <f t="shared" si="15"/>
        <v>498.94201263762835</v>
      </c>
      <c r="L69" s="17">
        <f t="shared" ref="L69:L132" si="19">K68-K69</f>
        <v>4.121594127505773</v>
      </c>
      <c r="M69" s="28">
        <v>750</v>
      </c>
      <c r="N69" s="5">
        <f t="shared" ref="N69:N132" si="20">(3000/(M69)-1.7)/0.0058</f>
        <v>396.55172413793105</v>
      </c>
      <c r="O69" s="17">
        <f t="shared" ref="O69:O132" si="21">N69-N70</f>
        <v>4.5672527974423929</v>
      </c>
      <c r="P69" s="17">
        <f t="shared" ref="P69:P126" si="22">M70-M69</f>
        <v>5</v>
      </c>
      <c r="Q69" s="66">
        <f t="shared" ref="Q69:Q132" si="23">M69/86400</f>
        <v>8.6805555555555559E-3</v>
      </c>
    </row>
    <row r="70" spans="1:17" ht="15.75" x14ac:dyDescent="0.25">
      <c r="A70" s="20">
        <v>17.100000000000001</v>
      </c>
      <c r="B70" s="23">
        <f t="shared" si="12"/>
        <v>210.94862240057867</v>
      </c>
      <c r="C70" s="17">
        <f t="shared" si="16"/>
        <v>4.9484245111032976</v>
      </c>
      <c r="D70" s="9">
        <v>4.9700000000000006</v>
      </c>
      <c r="E70" s="5">
        <f t="shared" si="13"/>
        <v>492.72588171725812</v>
      </c>
      <c r="F70" s="17">
        <f t="shared" si="17"/>
        <v>4.0882409128510631</v>
      </c>
      <c r="G70" s="9">
        <v>1.38</v>
      </c>
      <c r="H70" s="12">
        <f t="shared" si="14"/>
        <v>417.16751555884139</v>
      </c>
      <c r="I70" s="17">
        <f t="shared" si="18"/>
        <v>5.3107497601081946</v>
      </c>
      <c r="J70" s="32">
        <v>10.599999999999998</v>
      </c>
      <c r="K70" s="25">
        <f t="shared" si="15"/>
        <v>494.80111330268676</v>
      </c>
      <c r="L70" s="17">
        <f t="shared" si="19"/>
        <v>4.1408993349415937</v>
      </c>
      <c r="M70" s="28">
        <v>755</v>
      </c>
      <c r="N70" s="5">
        <f t="shared" si="20"/>
        <v>391.98447134048865</v>
      </c>
      <c r="O70" s="17">
        <f t="shared" si="21"/>
        <v>4.5071573658969442</v>
      </c>
      <c r="P70" s="17">
        <f t="shared" si="22"/>
        <v>5</v>
      </c>
      <c r="Q70" s="66">
        <f t="shared" si="23"/>
        <v>8.7384259259259255E-3</v>
      </c>
    </row>
    <row r="71" spans="1:17" ht="15.75" x14ac:dyDescent="0.25">
      <c r="A71" s="20">
        <v>17.2</v>
      </c>
      <c r="B71" s="23">
        <f t="shared" si="12"/>
        <v>206.05694587698832</v>
      </c>
      <c r="C71" s="17">
        <f t="shared" si="16"/>
        <v>4.8916765235903483</v>
      </c>
      <c r="D71" s="9">
        <v>4.93</v>
      </c>
      <c r="E71" s="5">
        <f t="shared" si="13"/>
        <v>488.62115576139342</v>
      </c>
      <c r="F71" s="17">
        <f t="shared" si="17"/>
        <v>4.1047259558646942</v>
      </c>
      <c r="G71" s="9">
        <v>1.37</v>
      </c>
      <c r="H71" s="12">
        <f t="shared" si="14"/>
        <v>411.8374888399531</v>
      </c>
      <c r="I71" s="17">
        <f t="shared" si="18"/>
        <v>5.3300267188882913</v>
      </c>
      <c r="J71" s="32">
        <v>10.5</v>
      </c>
      <c r="K71" s="25">
        <f t="shared" si="15"/>
        <v>490.6406349199811</v>
      </c>
      <c r="L71" s="17">
        <f t="shared" si="19"/>
        <v>4.1604783827056622</v>
      </c>
      <c r="M71" s="28">
        <v>760</v>
      </c>
      <c r="N71" s="5">
        <f t="shared" si="20"/>
        <v>387.47731397459171</v>
      </c>
      <c r="O71" s="17">
        <f t="shared" si="21"/>
        <v>4.4482402761467483</v>
      </c>
      <c r="P71" s="17">
        <f t="shared" si="22"/>
        <v>5</v>
      </c>
      <c r="Q71" s="66">
        <f t="shared" si="23"/>
        <v>8.7962962962962968E-3</v>
      </c>
    </row>
    <row r="72" spans="1:17" ht="15.75" x14ac:dyDescent="0.25">
      <c r="A72" s="20">
        <v>17.3</v>
      </c>
      <c r="B72" s="23">
        <f t="shared" si="12"/>
        <v>201.22104673679098</v>
      </c>
      <c r="C72" s="17">
        <f t="shared" si="16"/>
        <v>4.8358991401973412</v>
      </c>
      <c r="D72" s="9">
        <v>4.8900000000000006</v>
      </c>
      <c r="E72" s="5">
        <f t="shared" si="13"/>
        <v>484.49974372127775</v>
      </c>
      <c r="F72" s="17">
        <f t="shared" si="17"/>
        <v>4.121412040115672</v>
      </c>
      <c r="G72" s="9">
        <v>1.3599999999999999</v>
      </c>
      <c r="H72" s="12">
        <f t="shared" si="14"/>
        <v>406.48797371132497</v>
      </c>
      <c r="I72" s="17">
        <f t="shared" si="18"/>
        <v>5.3495151286281271</v>
      </c>
      <c r="J72" s="32">
        <v>10.399999999999999</v>
      </c>
      <c r="K72" s="25">
        <f t="shared" si="15"/>
        <v>486.4602971133566</v>
      </c>
      <c r="L72" s="17">
        <f t="shared" si="19"/>
        <v>4.1803378066244932</v>
      </c>
      <c r="M72" s="28">
        <v>765</v>
      </c>
      <c r="N72" s="5">
        <f t="shared" si="20"/>
        <v>383.02907369844496</v>
      </c>
      <c r="O72" s="17">
        <f t="shared" si="21"/>
        <v>4.3904709219111737</v>
      </c>
      <c r="P72" s="17">
        <f t="shared" si="22"/>
        <v>5</v>
      </c>
      <c r="Q72" s="66">
        <f t="shared" si="23"/>
        <v>8.8541666666666664E-3</v>
      </c>
    </row>
    <row r="73" spans="1:17" ht="15.75" x14ac:dyDescent="0.25">
      <c r="A73" s="20">
        <v>17.400000000000002</v>
      </c>
      <c r="B73" s="23">
        <f t="shared" si="12"/>
        <v>196.43997638503126</v>
      </c>
      <c r="C73" s="17">
        <f t="shared" si="16"/>
        <v>4.7810703517597233</v>
      </c>
      <c r="D73" s="9">
        <v>4.8500000000000005</v>
      </c>
      <c r="E73" s="5">
        <f t="shared" si="13"/>
        <v>480.3614404358558</v>
      </c>
      <c r="F73" s="17">
        <f t="shared" si="17"/>
        <v>4.138303285421955</v>
      </c>
      <c r="G73" s="87">
        <v>1.3499999999999999</v>
      </c>
      <c r="H73" s="88">
        <f t="shared" si="14"/>
        <v>401.1187548277814</v>
      </c>
      <c r="I73" s="83">
        <f t="shared" si="18"/>
        <v>5.3692188835435672</v>
      </c>
      <c r="J73" s="32">
        <v>10.299999999999999</v>
      </c>
      <c r="K73" s="25">
        <f t="shared" si="15"/>
        <v>482.2598127503357</v>
      </c>
      <c r="L73" s="17">
        <f t="shared" si="19"/>
        <v>4.2004843630209052</v>
      </c>
      <c r="M73" s="28">
        <v>770</v>
      </c>
      <c r="N73" s="5">
        <f t="shared" si="20"/>
        <v>378.63860277653379</v>
      </c>
      <c r="O73" s="17">
        <f t="shared" si="21"/>
        <v>4.3338196842089474</v>
      </c>
      <c r="P73" s="17">
        <f t="shared" si="22"/>
        <v>5</v>
      </c>
      <c r="Q73" s="66">
        <f t="shared" si="23"/>
        <v>8.9120370370370378E-3</v>
      </c>
    </row>
    <row r="74" spans="1:17" ht="15.75" x14ac:dyDescent="0.25">
      <c r="A74" s="20">
        <v>17.5</v>
      </c>
      <c r="B74" s="23">
        <f t="shared" si="12"/>
        <v>191.71280761559152</v>
      </c>
      <c r="C74" s="17">
        <f t="shared" si="16"/>
        <v>4.7271687694397428</v>
      </c>
      <c r="D74" s="9">
        <v>4.8100000000000005</v>
      </c>
      <c r="E74" s="5">
        <f t="shared" si="13"/>
        <v>476.20603650508269</v>
      </c>
      <c r="F74" s="17">
        <f t="shared" si="17"/>
        <v>4.1554039307731045</v>
      </c>
      <c r="G74" s="9">
        <v>1.3399999999999999</v>
      </c>
      <c r="H74" s="12">
        <f t="shared" si="14"/>
        <v>395.72961284877806</v>
      </c>
      <c r="I74" s="17">
        <f t="shared" si="18"/>
        <v>5.389141979003341</v>
      </c>
      <c r="J74" s="32">
        <v>10.199999999999999</v>
      </c>
      <c r="K74" s="25">
        <f t="shared" si="15"/>
        <v>478.03888771196273</v>
      </c>
      <c r="L74" s="17">
        <f t="shared" si="19"/>
        <v>4.2209250383729682</v>
      </c>
      <c r="M74" s="28">
        <v>775</v>
      </c>
      <c r="N74" s="5">
        <f t="shared" si="20"/>
        <v>374.30478309232484</v>
      </c>
      <c r="O74" s="17">
        <f t="shared" si="21"/>
        <v>4.2782578933857849</v>
      </c>
      <c r="P74" s="17">
        <f t="shared" si="22"/>
        <v>5</v>
      </c>
      <c r="Q74" s="66">
        <f t="shared" si="23"/>
        <v>8.9699074074074073E-3</v>
      </c>
    </row>
    <row r="75" spans="1:17" ht="15.75" x14ac:dyDescent="0.25">
      <c r="A75" s="20">
        <v>17.600000000000001</v>
      </c>
      <c r="B75" s="23">
        <f t="shared" si="12"/>
        <v>187.03863401172811</v>
      </c>
      <c r="C75" s="17">
        <f t="shared" si="16"/>
        <v>4.6741736038634087</v>
      </c>
      <c r="D75" s="9">
        <v>4.7700000000000005</v>
      </c>
      <c r="E75" s="5">
        <f t="shared" si="13"/>
        <v>472.03331816628111</v>
      </c>
      <c r="F75" s="17">
        <f t="shared" si="17"/>
        <v>4.1727183388015874</v>
      </c>
      <c r="G75" s="9">
        <v>1.3299999999999998</v>
      </c>
      <c r="H75" s="12">
        <f t="shared" si="14"/>
        <v>390.32032433384933</v>
      </c>
      <c r="I75" s="17">
        <f t="shared" si="18"/>
        <v>5.4092885149287326</v>
      </c>
      <c r="J75" s="32">
        <v>10.099999999999998</v>
      </c>
      <c r="K75" s="25">
        <f t="shared" si="15"/>
        <v>473.79722065247029</v>
      </c>
      <c r="L75" s="17">
        <f t="shared" si="19"/>
        <v>4.2416670594924426</v>
      </c>
      <c r="M75" s="28">
        <v>780</v>
      </c>
      <c r="N75" s="5">
        <f t="shared" si="20"/>
        <v>370.02652519893905</v>
      </c>
      <c r="O75" s="17">
        <f t="shared" si="21"/>
        <v>4.2237577928331689</v>
      </c>
      <c r="P75" s="17">
        <f t="shared" si="22"/>
        <v>5</v>
      </c>
      <c r="Q75" s="66">
        <f t="shared" si="23"/>
        <v>9.0277777777777769E-3</v>
      </c>
    </row>
    <row r="76" spans="1:17" ht="15.75" x14ac:dyDescent="0.25">
      <c r="A76" s="20">
        <v>17.7</v>
      </c>
      <c r="B76" s="23">
        <f t="shared" si="12"/>
        <v>182.41656936665944</v>
      </c>
      <c r="C76" s="17">
        <f t="shared" si="16"/>
        <v>4.6220646450686615</v>
      </c>
      <c r="D76" s="9">
        <v>4.7300000000000004</v>
      </c>
      <c r="E76" s="5">
        <f t="shared" si="13"/>
        <v>467.84306716582398</v>
      </c>
      <c r="F76" s="17">
        <f t="shared" si="17"/>
        <v>4.1902510004571241</v>
      </c>
      <c r="G76" s="9">
        <v>1.3199999999999998</v>
      </c>
      <c r="H76" s="12">
        <f t="shared" si="14"/>
        <v>384.89066163450713</v>
      </c>
      <c r="I76" s="17">
        <f t="shared" si="18"/>
        <v>5.4296626993422024</v>
      </c>
      <c r="J76" s="32">
        <v>10</v>
      </c>
      <c r="K76" s="25">
        <f t="shared" si="15"/>
        <v>469.53450274821063</v>
      </c>
      <c r="L76" s="17">
        <f t="shared" si="19"/>
        <v>4.2627179042596595</v>
      </c>
      <c r="M76" s="28">
        <v>785</v>
      </c>
      <c r="N76" s="5">
        <f t="shared" si="20"/>
        <v>365.80276740610589</v>
      </c>
      <c r="O76" s="17">
        <f t="shared" si="21"/>
        <v>4.1702925043163077</v>
      </c>
      <c r="P76" s="17">
        <f t="shared" si="22"/>
        <v>5</v>
      </c>
      <c r="Q76" s="66">
        <f t="shared" si="23"/>
        <v>9.0856481481481483E-3</v>
      </c>
    </row>
    <row r="77" spans="1:17" ht="15.75" x14ac:dyDescent="0.25">
      <c r="A77" s="20">
        <v>17.8</v>
      </c>
      <c r="B77" s="23">
        <f t="shared" si="12"/>
        <v>177.84574712342072</v>
      </c>
      <c r="C77" s="17">
        <f t="shared" si="16"/>
        <v>4.5708222432387231</v>
      </c>
      <c r="D77" s="9">
        <v>4.6900000000000004</v>
      </c>
      <c r="E77" s="5">
        <f t="shared" si="13"/>
        <v>463.63506062592307</v>
      </c>
      <c r="F77" s="17">
        <f t="shared" si="17"/>
        <v>4.2080065399009072</v>
      </c>
      <c r="G77" s="9">
        <v>1.3099999999999998</v>
      </c>
      <c r="H77" s="12">
        <f t="shared" si="14"/>
        <v>379.44039278244963</v>
      </c>
      <c r="I77" s="17">
        <f t="shared" si="18"/>
        <v>5.4502688520574907</v>
      </c>
      <c r="J77" s="32">
        <v>9.8999999999999986</v>
      </c>
      <c r="K77" s="25">
        <f t="shared" si="15"/>
        <v>465.25041743525793</v>
      </c>
      <c r="L77" s="17">
        <f t="shared" si="19"/>
        <v>4.2840853129526977</v>
      </c>
      <c r="M77" s="28">
        <v>790</v>
      </c>
      <c r="N77" s="5">
        <f t="shared" si="20"/>
        <v>361.63247490178958</v>
      </c>
      <c r="O77" s="17">
        <f t="shared" si="21"/>
        <v>4.1178359948279422</v>
      </c>
      <c r="P77" s="17">
        <f t="shared" si="22"/>
        <v>5</v>
      </c>
      <c r="Q77" s="66">
        <f t="shared" si="23"/>
        <v>9.1435185185185178E-3</v>
      </c>
    </row>
    <row r="78" spans="1:17" ht="15.75" x14ac:dyDescent="0.25">
      <c r="A78" s="20">
        <v>17.900000000000002</v>
      </c>
      <c r="B78" s="23">
        <f t="shared" si="12"/>
        <v>173.32531983324952</v>
      </c>
      <c r="C78" s="17">
        <f t="shared" si="16"/>
        <v>4.5204272901711988</v>
      </c>
      <c r="D78" s="9">
        <v>4.6500000000000004</v>
      </c>
      <c r="E78" s="5">
        <f t="shared" si="13"/>
        <v>459.40907090629349</v>
      </c>
      <c r="F78" s="17">
        <f t="shared" si="17"/>
        <v>4.225989719629581</v>
      </c>
      <c r="G78" s="9">
        <v>1.2999999999999998</v>
      </c>
      <c r="H78" s="12">
        <f t="shared" si="14"/>
        <v>373.96928137392229</v>
      </c>
      <c r="I78" s="17">
        <f t="shared" si="18"/>
        <v>5.4711114085273493</v>
      </c>
      <c r="J78" s="32">
        <v>9.7999999999999989</v>
      </c>
      <c r="K78" s="25">
        <f t="shared" si="15"/>
        <v>460.94464013505552</v>
      </c>
      <c r="L78" s="17">
        <f t="shared" si="19"/>
        <v>4.3057773002024078</v>
      </c>
      <c r="M78" s="28">
        <v>795</v>
      </c>
      <c r="N78" s="5">
        <f t="shared" si="20"/>
        <v>357.51463890696164</v>
      </c>
      <c r="O78" s="17">
        <f t="shared" si="21"/>
        <v>4.0663630448926824</v>
      </c>
      <c r="P78" s="17">
        <f t="shared" si="22"/>
        <v>5</v>
      </c>
      <c r="Q78" s="66">
        <f t="shared" si="23"/>
        <v>9.2013888888888892E-3</v>
      </c>
    </row>
    <row r="79" spans="1:17" ht="15.75" x14ac:dyDescent="0.25">
      <c r="A79" s="20">
        <v>18</v>
      </c>
      <c r="B79" s="23">
        <f t="shared" si="12"/>
        <v>168.8544586317866</v>
      </c>
      <c r="C79" s="17">
        <f t="shared" si="16"/>
        <v>4.4708612014629239</v>
      </c>
      <c r="D79" s="9">
        <v>4.6100000000000003</v>
      </c>
      <c r="E79" s="5">
        <f t="shared" si="13"/>
        <v>455.16486546045161</v>
      </c>
      <c r="F79" s="17">
        <f t="shared" si="17"/>
        <v>4.2442054458418852</v>
      </c>
      <c r="G79" s="9">
        <v>1.2899999999999998</v>
      </c>
      <c r="H79" s="12">
        <f t="shared" si="14"/>
        <v>368.47708645006833</v>
      </c>
      <c r="I79" s="17">
        <f t="shared" si="18"/>
        <v>5.4921949238539582</v>
      </c>
      <c r="J79" s="32">
        <v>9.6999999999999993</v>
      </c>
      <c r="K79" s="25">
        <f t="shared" si="15"/>
        <v>456.61683796742898</v>
      </c>
      <c r="L79" s="17">
        <f t="shared" si="19"/>
        <v>4.3278021676265439</v>
      </c>
      <c r="M79" s="28">
        <v>800</v>
      </c>
      <c r="N79" s="5">
        <f t="shared" si="20"/>
        <v>353.44827586206895</v>
      </c>
      <c r="O79" s="17">
        <f t="shared" si="21"/>
        <v>4.0158492182480359</v>
      </c>
      <c r="P79" s="17">
        <f t="shared" si="22"/>
        <v>5</v>
      </c>
      <c r="Q79" s="66">
        <f t="shared" si="23"/>
        <v>9.2592592592592587E-3</v>
      </c>
    </row>
    <row r="80" spans="1:17" ht="15.75" x14ac:dyDescent="0.25">
      <c r="A80" s="20">
        <v>18.100000000000001</v>
      </c>
      <c r="B80" s="23">
        <f t="shared" si="12"/>
        <v>164.4323527324114</v>
      </c>
      <c r="C80" s="17">
        <f t="shared" si="16"/>
        <v>4.4221058993751967</v>
      </c>
      <c r="D80" s="9">
        <v>4.57</v>
      </c>
      <c r="E80" s="5">
        <f t="shared" si="13"/>
        <v>450.90220668639046</v>
      </c>
      <c r="F80" s="17">
        <f t="shared" si="17"/>
        <v>4.2626587740611512</v>
      </c>
      <c r="G80" s="9">
        <v>1.2799999999999998</v>
      </c>
      <c r="H80" s="12">
        <f t="shared" si="14"/>
        <v>362.96356237309504</v>
      </c>
      <c r="I80" s="17">
        <f t="shared" si="18"/>
        <v>5.5135240769732832</v>
      </c>
      <c r="J80" s="32">
        <v>9.5999999999999979</v>
      </c>
      <c r="K80" s="25">
        <f t="shared" si="15"/>
        <v>452.26666945025215</v>
      </c>
      <c r="L80" s="17">
        <f t="shared" si="19"/>
        <v>4.3501685171768258</v>
      </c>
      <c r="M80" s="28">
        <v>805</v>
      </c>
      <c r="N80" s="5">
        <f t="shared" si="20"/>
        <v>349.43242664382092</v>
      </c>
      <c r="O80" s="17">
        <f t="shared" si="21"/>
        <v>3.9662708328374379</v>
      </c>
      <c r="P80" s="17">
        <f t="shared" si="22"/>
        <v>5</v>
      </c>
      <c r="Q80" s="66">
        <f t="shared" si="23"/>
        <v>9.3171296296296301E-3</v>
      </c>
    </row>
    <row r="81" spans="1:17" ht="15.75" x14ac:dyDescent="0.25">
      <c r="A81" s="20">
        <v>18.2</v>
      </c>
      <c r="B81" s="23">
        <f t="shared" si="12"/>
        <v>160.05820893606648</v>
      </c>
      <c r="C81" s="17">
        <f t="shared" si="16"/>
        <v>4.3741437963449243</v>
      </c>
      <c r="D81" s="9">
        <v>4.53</v>
      </c>
      <c r="E81" s="5">
        <f t="shared" si="13"/>
        <v>446.62085177135907</v>
      </c>
      <c r="F81" s="17">
        <f t="shared" si="17"/>
        <v>4.2813549150313861</v>
      </c>
      <c r="G81" s="9">
        <v>1.2699999999999998</v>
      </c>
      <c r="H81" s="12">
        <f t="shared" si="14"/>
        <v>357.42845869808053</v>
      </c>
      <c r="I81" s="17">
        <f t="shared" si="18"/>
        <v>5.5351036750145113</v>
      </c>
      <c r="J81" s="32">
        <v>9.5</v>
      </c>
      <c r="K81" s="25">
        <f t="shared" si="15"/>
        <v>447.89378418499672</v>
      </c>
      <c r="L81" s="17">
        <f t="shared" si="19"/>
        <v>4.3728852652554338</v>
      </c>
      <c r="M81" s="28">
        <v>810</v>
      </c>
      <c r="N81" s="5">
        <f t="shared" si="20"/>
        <v>345.46615581098348</v>
      </c>
      <c r="O81" s="17">
        <f t="shared" si="21"/>
        <v>3.9176049330481533</v>
      </c>
      <c r="P81" s="17">
        <f t="shared" si="22"/>
        <v>5</v>
      </c>
      <c r="Q81" s="66">
        <f t="shared" si="23"/>
        <v>9.3749999999999997E-3</v>
      </c>
    </row>
    <row r="82" spans="1:17" ht="15.75" x14ac:dyDescent="0.25">
      <c r="A82" s="20">
        <v>18.3</v>
      </c>
      <c r="B82" s="23">
        <f t="shared" si="12"/>
        <v>155.73125115694197</v>
      </c>
      <c r="C82" s="17">
        <f t="shared" si="16"/>
        <v>4.3269577791245126</v>
      </c>
      <c r="D82" s="9">
        <v>4.49</v>
      </c>
      <c r="E82" s="5">
        <f t="shared" si="13"/>
        <v>442.32055253046076</v>
      </c>
      <c r="F82" s="17">
        <f t="shared" si="17"/>
        <v>4.3002992408983118</v>
      </c>
      <c r="G82" s="9">
        <v>1.2599999999999998</v>
      </c>
      <c r="H82" s="12">
        <f t="shared" si="14"/>
        <v>351.87152004022778</v>
      </c>
      <c r="I82" s="17">
        <f t="shared" si="18"/>
        <v>5.5569386578527542</v>
      </c>
      <c r="J82" s="32">
        <v>9.3999999999999986</v>
      </c>
      <c r="K82" s="25">
        <f t="shared" si="15"/>
        <v>443.49782252734542</v>
      </c>
      <c r="L82" s="17">
        <f t="shared" si="19"/>
        <v>4.3959616576512985</v>
      </c>
      <c r="M82" s="28">
        <v>815</v>
      </c>
      <c r="N82" s="5">
        <f t="shared" si="20"/>
        <v>341.54855087793533</v>
      </c>
      <c r="O82" s="17">
        <f t="shared" si="21"/>
        <v>3.8698292631329423</v>
      </c>
      <c r="P82" s="17">
        <f t="shared" si="22"/>
        <v>5</v>
      </c>
      <c r="Q82" s="66">
        <f t="shared" si="23"/>
        <v>9.432870370370371E-3</v>
      </c>
    </row>
    <row r="83" spans="1:17" ht="15.75" x14ac:dyDescent="0.25">
      <c r="A83" s="20">
        <v>18.400000000000002</v>
      </c>
      <c r="B83" s="23">
        <f t="shared" si="12"/>
        <v>151.45071996343034</v>
      </c>
      <c r="C83" s="17">
        <f t="shared" si="16"/>
        <v>4.2805311935116208</v>
      </c>
      <c r="D83" s="9">
        <v>4.45</v>
      </c>
      <c r="E83" s="5">
        <f t="shared" si="13"/>
        <v>438.00105523876647</v>
      </c>
      <c r="F83" s="17">
        <f t="shared" si="17"/>
        <v>4.3194972916942902</v>
      </c>
      <c r="G83" s="9">
        <v>1.2499999999999998</v>
      </c>
      <c r="H83" s="12">
        <f t="shared" si="14"/>
        <v>346.29248593736838</v>
      </c>
      <c r="I83" s="17">
        <f t="shared" si="18"/>
        <v>5.5790341028593957</v>
      </c>
      <c r="J83" s="32">
        <v>9.2999999999999989</v>
      </c>
      <c r="K83" s="25">
        <f t="shared" si="15"/>
        <v>439.07841524199483</v>
      </c>
      <c r="L83" s="17">
        <f t="shared" si="19"/>
        <v>4.4194072853505872</v>
      </c>
      <c r="M83" s="28">
        <v>820</v>
      </c>
      <c r="N83" s="5">
        <f t="shared" si="20"/>
        <v>337.67872161480238</v>
      </c>
      <c r="O83" s="17">
        <f t="shared" si="21"/>
        <v>3.8229222417616029</v>
      </c>
      <c r="P83" s="17">
        <f t="shared" si="22"/>
        <v>5</v>
      </c>
      <c r="Q83" s="66">
        <f t="shared" si="23"/>
        <v>9.4907407407407406E-3</v>
      </c>
    </row>
    <row r="84" spans="1:17" ht="15.75" x14ac:dyDescent="0.25">
      <c r="A84" s="20">
        <v>18.5</v>
      </c>
      <c r="B84" s="23">
        <f t="shared" si="12"/>
        <v>147.21587213377711</v>
      </c>
      <c r="C84" s="17">
        <f t="shared" si="16"/>
        <v>4.2348478296532335</v>
      </c>
      <c r="D84" s="9">
        <v>4.41</v>
      </c>
      <c r="E84" s="5">
        <f t="shared" si="13"/>
        <v>433.66210045662103</v>
      </c>
      <c r="F84" s="17">
        <f t="shared" si="17"/>
        <v>4.3389547821454357</v>
      </c>
      <c r="G84" s="9">
        <v>1.2399999999999998</v>
      </c>
      <c r="H84" s="12">
        <f t="shared" si="14"/>
        <v>340.69109070750528</v>
      </c>
      <c r="I84" s="17">
        <f t="shared" si="18"/>
        <v>5.6013952298631011</v>
      </c>
      <c r="J84" s="32">
        <v>9.1999999999999993</v>
      </c>
      <c r="K84" s="25">
        <f t="shared" si="15"/>
        <v>434.63518314070808</v>
      </c>
      <c r="L84" s="17">
        <f t="shared" si="19"/>
        <v>4.4432321012867533</v>
      </c>
      <c r="M84" s="28">
        <v>825</v>
      </c>
      <c r="N84" s="5">
        <f t="shared" si="20"/>
        <v>333.85579937304078</v>
      </c>
      <c r="O84" s="17">
        <f t="shared" si="21"/>
        <v>3.7768629376439549</v>
      </c>
      <c r="P84" s="17">
        <f t="shared" si="22"/>
        <v>5</v>
      </c>
      <c r="Q84" s="66">
        <f t="shared" si="23"/>
        <v>9.5486111111111119E-3</v>
      </c>
    </row>
    <row r="85" spans="1:17" ht="15.75" x14ac:dyDescent="0.25">
      <c r="A85" s="20">
        <v>18.600000000000001</v>
      </c>
      <c r="B85" s="23">
        <f t="shared" si="12"/>
        <v>143.02598022588217</v>
      </c>
      <c r="C85" s="17">
        <f t="shared" si="16"/>
        <v>4.1898919078949461</v>
      </c>
      <c r="D85" s="9">
        <v>4.370000000000001</v>
      </c>
      <c r="E85" s="5">
        <f t="shared" si="13"/>
        <v>429.30342284780249</v>
      </c>
      <c r="F85" s="17">
        <f t="shared" si="17"/>
        <v>4.3586776088185388</v>
      </c>
      <c r="G85" s="9">
        <v>1.23</v>
      </c>
      <c r="H85" s="12">
        <f t="shared" si="14"/>
        <v>335.06706330117709</v>
      </c>
      <c r="I85" s="17">
        <f t="shared" si="18"/>
        <v>5.6240274063281959</v>
      </c>
      <c r="J85" s="32">
        <v>9.1</v>
      </c>
      <c r="K85" s="25">
        <f t="shared" si="15"/>
        <v>430.16773670261381</v>
      </c>
      <c r="L85" s="17">
        <f t="shared" si="19"/>
        <v>4.4674464380942709</v>
      </c>
      <c r="M85" s="28">
        <v>830</v>
      </c>
      <c r="N85" s="5">
        <f t="shared" si="20"/>
        <v>330.07893643539683</v>
      </c>
      <c r="O85" s="17">
        <f t="shared" si="21"/>
        <v>3.7316310461752664</v>
      </c>
      <c r="P85" s="17">
        <f t="shared" si="22"/>
        <v>5</v>
      </c>
      <c r="Q85" s="66">
        <f t="shared" si="23"/>
        <v>9.6064814814814815E-3</v>
      </c>
    </row>
    <row r="86" spans="1:17" ht="15.75" x14ac:dyDescent="0.25">
      <c r="A86" s="20">
        <v>18.7</v>
      </c>
      <c r="B86" s="23">
        <f t="shared" si="12"/>
        <v>138.88033216073185</v>
      </c>
      <c r="C86" s="17">
        <f t="shared" si="16"/>
        <v>4.1456480651503114</v>
      </c>
      <c r="D86" s="96">
        <v>4.33</v>
      </c>
      <c r="E86" s="97">
        <f t="shared" si="13"/>
        <v>424.92475099017395</v>
      </c>
      <c r="F86" s="95">
        <f t="shared" si="17"/>
        <v>4.3786718576285466</v>
      </c>
      <c r="G86" s="9">
        <v>1.2199999999999998</v>
      </c>
      <c r="H86" s="12">
        <f t="shared" si="14"/>
        <v>329.42012714840763</v>
      </c>
      <c r="I86" s="17">
        <f t="shared" si="18"/>
        <v>5.6469361527694559</v>
      </c>
      <c r="J86" s="99">
        <v>8.9999999999999982</v>
      </c>
      <c r="K86" s="100">
        <f t="shared" si="15"/>
        <v>425.67567567567551</v>
      </c>
      <c r="L86" s="95">
        <f t="shared" si="19"/>
        <v>4.4920610269383019</v>
      </c>
      <c r="M86" s="28">
        <v>835</v>
      </c>
      <c r="N86" s="5">
        <f t="shared" si="20"/>
        <v>326.34730538922156</v>
      </c>
      <c r="O86" s="17">
        <f t="shared" si="21"/>
        <v>3.6872068670539875</v>
      </c>
      <c r="P86" s="17">
        <f t="shared" si="22"/>
        <v>5</v>
      </c>
      <c r="Q86" s="66">
        <f t="shared" si="23"/>
        <v>9.6643518518518511E-3</v>
      </c>
    </row>
    <row r="87" spans="1:17" ht="15.75" x14ac:dyDescent="0.25">
      <c r="A87" s="20">
        <v>18.8</v>
      </c>
      <c r="B87" s="23">
        <f t="shared" si="12"/>
        <v>134.77823081895477</v>
      </c>
      <c r="C87" s="17">
        <f t="shared" si="16"/>
        <v>4.102101341777086</v>
      </c>
      <c r="D87" s="87">
        <v>4.29</v>
      </c>
      <c r="E87" s="84">
        <f t="shared" si="13"/>
        <v>420.52580717844648</v>
      </c>
      <c r="F87" s="83">
        <f t="shared" si="17"/>
        <v>4.3989438117274631</v>
      </c>
      <c r="G87" s="9">
        <v>1.21</v>
      </c>
      <c r="H87" s="12">
        <f t="shared" si="14"/>
        <v>323.75000000000011</v>
      </c>
      <c r="I87" s="17">
        <f t="shared" si="18"/>
        <v>5.6701271484075164</v>
      </c>
      <c r="J87" s="32">
        <v>8.8999999999999986</v>
      </c>
      <c r="K87" s="25">
        <f t="shared" si="15"/>
        <v>421.15858865817819</v>
      </c>
      <c r="L87" s="17">
        <f t="shared" si="19"/>
        <v>4.5170870174973174</v>
      </c>
      <c r="M87" s="28">
        <v>840</v>
      </c>
      <c r="N87" s="5">
        <f t="shared" si="20"/>
        <v>322.66009852216757</v>
      </c>
      <c r="O87" s="17">
        <f t="shared" si="21"/>
        <v>7.2442770211533798</v>
      </c>
      <c r="P87" s="17">
        <f t="shared" si="22"/>
        <v>10</v>
      </c>
      <c r="Q87" s="66">
        <f t="shared" si="23"/>
        <v>9.7222222222222224E-3</v>
      </c>
    </row>
    <row r="88" spans="1:17" ht="15.75" x14ac:dyDescent="0.25">
      <c r="A88" s="20">
        <v>18.900000000000002</v>
      </c>
      <c r="B88" s="23">
        <f t="shared" si="12"/>
        <v>130.71899365002801</v>
      </c>
      <c r="C88" s="17">
        <f t="shared" si="16"/>
        <v>4.0592371689267566</v>
      </c>
      <c r="D88" s="9">
        <v>4.25</v>
      </c>
      <c r="E88" s="5">
        <f t="shared" si="13"/>
        <v>416.10630721864396</v>
      </c>
      <c r="F88" s="17">
        <f t="shared" si="17"/>
        <v>4.419499959802522</v>
      </c>
      <c r="G88" s="9">
        <v>1.2</v>
      </c>
      <c r="H88" s="12">
        <f t="shared" si="14"/>
        <v>318.05639376291521</v>
      </c>
      <c r="I88" s="17">
        <f t="shared" si="18"/>
        <v>5.6936062370849072</v>
      </c>
      <c r="J88" s="32">
        <v>8.7999999999999989</v>
      </c>
      <c r="K88" s="25">
        <f t="shared" si="15"/>
        <v>416.61605265899044</v>
      </c>
      <c r="L88" s="17">
        <f t="shared" si="19"/>
        <v>4.5425359991877485</v>
      </c>
      <c r="M88" s="28">
        <v>850</v>
      </c>
      <c r="N88" s="5">
        <f t="shared" si="20"/>
        <v>315.41582150101419</v>
      </c>
      <c r="O88" s="17">
        <f t="shared" si="21"/>
        <v>7.075805462521771</v>
      </c>
      <c r="P88" s="17">
        <f t="shared" si="22"/>
        <v>10</v>
      </c>
      <c r="Q88" s="66">
        <f t="shared" si="23"/>
        <v>9.8379629629629633E-3</v>
      </c>
    </row>
    <row r="89" spans="1:17" ht="15.75" x14ac:dyDescent="0.25">
      <c r="A89" s="20">
        <v>19</v>
      </c>
      <c r="B89" s="23">
        <f t="shared" si="12"/>
        <v>126.70195229366824</v>
      </c>
      <c r="C89" s="17">
        <f t="shared" si="16"/>
        <v>4.0170413563597691</v>
      </c>
      <c r="D89" s="9">
        <v>4.21</v>
      </c>
      <c r="E89" s="5">
        <f t="shared" si="13"/>
        <v>411.66596021384441</v>
      </c>
      <c r="F89" s="17">
        <f t="shared" si="17"/>
        <v>4.4403470047995484</v>
      </c>
      <c r="G89" s="9">
        <v>1.19</v>
      </c>
      <c r="H89" s="12">
        <f t="shared" si="14"/>
        <v>312.33901432946436</v>
      </c>
      <c r="I89" s="17">
        <f t="shared" si="18"/>
        <v>5.7173794334508443</v>
      </c>
      <c r="J89" s="71">
        <v>8.6999999999999993</v>
      </c>
      <c r="K89" s="72">
        <f t="shared" si="15"/>
        <v>412.04763263527695</v>
      </c>
      <c r="L89" s="38">
        <f t="shared" si="19"/>
        <v>4.568420023713486</v>
      </c>
      <c r="M89" s="83">
        <v>860</v>
      </c>
      <c r="N89" s="84">
        <f t="shared" si="20"/>
        <v>308.34001603849242</v>
      </c>
      <c r="O89" s="83">
        <f t="shared" si="21"/>
        <v>6.9131432679811269</v>
      </c>
      <c r="P89" s="83">
        <f t="shared" si="22"/>
        <v>10</v>
      </c>
      <c r="Q89" s="86">
        <f t="shared" si="23"/>
        <v>9.9537037037037042E-3</v>
      </c>
    </row>
    <row r="90" spans="1:17" ht="15.75" x14ac:dyDescent="0.25">
      <c r="A90" s="20">
        <v>19.100000000000001</v>
      </c>
      <c r="B90" s="23">
        <f t="shared" si="12"/>
        <v>122.72645221296874</v>
      </c>
      <c r="C90" s="17">
        <f t="shared" si="16"/>
        <v>3.9755000806995042</v>
      </c>
      <c r="D90" s="9">
        <v>4.17</v>
      </c>
      <c r="E90" s="5">
        <f t="shared" si="13"/>
        <v>407.20446834073681</v>
      </c>
      <c r="F90" s="17">
        <f t="shared" si="17"/>
        <v>4.4614918731076045</v>
      </c>
      <c r="G90" s="9">
        <v>1.18</v>
      </c>
      <c r="H90" s="12">
        <f t="shared" si="14"/>
        <v>306.59756140002685</v>
      </c>
      <c r="I90" s="17">
        <f t="shared" si="18"/>
        <v>5.7414529294375143</v>
      </c>
      <c r="J90" s="32">
        <v>8.6</v>
      </c>
      <c r="K90" s="25">
        <f t="shared" si="15"/>
        <v>407.45288100622594</v>
      </c>
      <c r="L90" s="17">
        <f t="shared" si="19"/>
        <v>4.594751629051018</v>
      </c>
      <c r="M90" s="28">
        <v>870</v>
      </c>
      <c r="N90" s="5">
        <f t="shared" si="20"/>
        <v>301.4268727705113</v>
      </c>
      <c r="O90" s="17">
        <f t="shared" si="21"/>
        <v>6.7560263755269148</v>
      </c>
      <c r="P90" s="17">
        <f t="shared" si="22"/>
        <v>10</v>
      </c>
      <c r="Q90" s="66">
        <f t="shared" si="23"/>
        <v>1.0069444444444445E-2</v>
      </c>
    </row>
    <row r="91" spans="1:17" ht="15.75" x14ac:dyDescent="0.25">
      <c r="A91" s="20">
        <v>19.2</v>
      </c>
      <c r="B91" s="23">
        <f t="shared" si="12"/>
        <v>118.79185233886091</v>
      </c>
      <c r="C91" s="17">
        <f t="shared" si="16"/>
        <v>3.9345998741078319</v>
      </c>
      <c r="D91" s="9">
        <v>4.13</v>
      </c>
      <c r="E91" s="5">
        <f t="shared" si="13"/>
        <v>402.72152661651018</v>
      </c>
      <c r="F91" s="17">
        <f t="shared" si="17"/>
        <v>4.4829417242266345</v>
      </c>
      <c r="G91" s="9">
        <v>1.17</v>
      </c>
      <c r="H91" s="12">
        <f t="shared" si="14"/>
        <v>300.83172829899581</v>
      </c>
      <c r="I91" s="17">
        <f t="shared" si="18"/>
        <v>5.7658331010310349</v>
      </c>
      <c r="J91" s="32">
        <v>8.4999999999999982</v>
      </c>
      <c r="K91" s="25">
        <f t="shared" si="15"/>
        <v>402.83133714125671</v>
      </c>
      <c r="L91" s="17">
        <f t="shared" si="19"/>
        <v>4.621543864969226</v>
      </c>
      <c r="M91" s="28">
        <v>880</v>
      </c>
      <c r="N91" s="5">
        <f t="shared" si="20"/>
        <v>294.67084639498438</v>
      </c>
      <c r="O91" s="17">
        <f t="shared" si="21"/>
        <v>6.6042055580994656</v>
      </c>
      <c r="P91" s="17">
        <f t="shared" si="22"/>
        <v>10</v>
      </c>
      <c r="Q91" s="66">
        <f t="shared" si="23"/>
        <v>1.0185185185185186E-2</v>
      </c>
    </row>
    <row r="92" spans="1:17" ht="15.75" x14ac:dyDescent="0.25">
      <c r="A92" s="20">
        <v>19.3</v>
      </c>
      <c r="B92" s="23">
        <f t="shared" si="12"/>
        <v>114.897524725491</v>
      </c>
      <c r="C92" s="17">
        <f t="shared" si="16"/>
        <v>3.8943276133699101</v>
      </c>
      <c r="D92" s="9">
        <v>4.09</v>
      </c>
      <c r="E92" s="5">
        <f t="shared" si="13"/>
        <v>398.21682265555631</v>
      </c>
      <c r="F92" s="17">
        <f t="shared" si="17"/>
        <v>4.5047039609538615</v>
      </c>
      <c r="G92" s="9">
        <v>1.1599999999999999</v>
      </c>
      <c r="H92" s="12">
        <f t="shared" si="14"/>
        <v>295.04120178362598</v>
      </c>
      <c r="I92" s="17">
        <f t="shared" si="18"/>
        <v>5.7905265153698338</v>
      </c>
      <c r="J92" s="32">
        <v>8.3999999999999986</v>
      </c>
      <c r="K92" s="25">
        <f t="shared" si="15"/>
        <v>398.1825268210506</v>
      </c>
      <c r="L92" s="17">
        <f t="shared" si="19"/>
        <v>4.6488103202061097</v>
      </c>
      <c r="M92" s="28">
        <v>890</v>
      </c>
      <c r="N92" s="5">
        <f t="shared" si="20"/>
        <v>288.06664083688491</v>
      </c>
      <c r="O92" s="17">
        <f t="shared" si="21"/>
        <v>6.4574454345860204</v>
      </c>
      <c r="P92" s="17">
        <f t="shared" si="22"/>
        <v>10</v>
      </c>
      <c r="Q92" s="66">
        <f t="shared" si="23"/>
        <v>1.0300925925925925E-2</v>
      </c>
    </row>
    <row r="93" spans="1:17" ht="15.75" x14ac:dyDescent="0.25">
      <c r="A93" s="20">
        <v>19.400000000000002</v>
      </c>
      <c r="B93" s="23">
        <f t="shared" si="12"/>
        <v>111.04285421612687</v>
      </c>
      <c r="C93" s="17">
        <f t="shared" si="16"/>
        <v>3.8546705093641265</v>
      </c>
      <c r="D93" s="9">
        <v>4.05</v>
      </c>
      <c r="E93" s="5">
        <f t="shared" si="13"/>
        <v>393.69003641543867</v>
      </c>
      <c r="F93" s="17">
        <f t="shared" si="17"/>
        <v>4.5267862401176444</v>
      </c>
      <c r="G93" s="9">
        <v>1.1499999999999999</v>
      </c>
      <c r="H93" s="12">
        <f t="shared" si="14"/>
        <v>289.2256618454511</v>
      </c>
      <c r="I93" s="17">
        <f t="shared" si="18"/>
        <v>5.8155399381748794</v>
      </c>
      <c r="J93" s="32">
        <v>8.2999999999999989</v>
      </c>
      <c r="K93" s="25">
        <f t="shared" si="15"/>
        <v>393.50596166961799</v>
      </c>
      <c r="L93" s="17">
        <f t="shared" si="19"/>
        <v>4.6765651514326123</v>
      </c>
      <c r="M93" s="28">
        <v>900</v>
      </c>
      <c r="N93" s="5">
        <f t="shared" si="20"/>
        <v>281.60919540229889</v>
      </c>
      <c r="O93" s="17">
        <f t="shared" si="21"/>
        <v>6.3155235569029173</v>
      </c>
      <c r="P93" s="17">
        <f t="shared" si="22"/>
        <v>10</v>
      </c>
      <c r="Q93" s="66">
        <f t="shared" si="23"/>
        <v>1.0416666666666666E-2</v>
      </c>
    </row>
    <row r="94" spans="1:17" ht="15.75" x14ac:dyDescent="0.25">
      <c r="A94" s="20">
        <v>19.5</v>
      </c>
      <c r="B94" s="23">
        <f t="shared" si="12"/>
        <v>107.2272381192185</v>
      </c>
      <c r="C94" s="17">
        <f t="shared" si="16"/>
        <v>3.8156160969083714</v>
      </c>
      <c r="D94" s="9">
        <v>4.01</v>
      </c>
      <c r="E94" s="5">
        <f t="shared" si="13"/>
        <v>389.14083993154276</v>
      </c>
      <c r="F94" s="17">
        <f t="shared" si="17"/>
        <v>4.549196483895912</v>
      </c>
      <c r="G94" s="9">
        <v>1.1399999999999999</v>
      </c>
      <c r="H94" s="12">
        <f t="shared" si="14"/>
        <v>283.38478150391393</v>
      </c>
      <c r="I94" s="17">
        <f t="shared" si="18"/>
        <v>5.8408803415371722</v>
      </c>
      <c r="J94" s="32">
        <v>8.1999999999999993</v>
      </c>
      <c r="K94" s="25">
        <f t="shared" si="15"/>
        <v>388.80113855547847</v>
      </c>
      <c r="L94" s="17">
        <f t="shared" si="19"/>
        <v>4.7048231141395149</v>
      </c>
      <c r="M94" s="28">
        <v>910</v>
      </c>
      <c r="N94" s="5">
        <f t="shared" si="20"/>
        <v>275.29367184539598</v>
      </c>
      <c r="O94" s="17">
        <f t="shared" si="21"/>
        <v>6.1782295665354354</v>
      </c>
      <c r="P94" s="17">
        <f t="shared" si="22"/>
        <v>10</v>
      </c>
      <c r="Q94" s="66">
        <f t="shared" si="23"/>
        <v>1.0532407407407407E-2</v>
      </c>
    </row>
    <row r="95" spans="1:17" ht="15.75" x14ac:dyDescent="0.25">
      <c r="A95" s="20">
        <v>19.600000000000001</v>
      </c>
      <c r="B95" s="23">
        <f t="shared" si="12"/>
        <v>103.45008589425456</v>
      </c>
      <c r="C95" s="17">
        <f t="shared" si="16"/>
        <v>3.7771522249639418</v>
      </c>
      <c r="D95" s="9">
        <v>3.97</v>
      </c>
      <c r="E95" s="5">
        <f t="shared" si="13"/>
        <v>384.5688970397843</v>
      </c>
      <c r="F95" s="17">
        <f t="shared" si="17"/>
        <v>4.5719428917584537</v>
      </c>
      <c r="G95" s="9">
        <v>1.1299999999999999</v>
      </c>
      <c r="H95" s="12">
        <f t="shared" si="14"/>
        <v>277.51822659183102</v>
      </c>
      <c r="I95" s="17">
        <f t="shared" si="18"/>
        <v>5.8665549120829041</v>
      </c>
      <c r="J95" s="32">
        <v>8.1</v>
      </c>
      <c r="K95" s="25">
        <f t="shared" si="15"/>
        <v>384.06753895987606</v>
      </c>
      <c r="L95" s="17">
        <f t="shared" si="19"/>
        <v>4.7335995956024135</v>
      </c>
      <c r="M95" s="28">
        <v>920</v>
      </c>
      <c r="N95" s="5">
        <f t="shared" si="20"/>
        <v>269.11544227886054</v>
      </c>
      <c r="O95" s="17">
        <f t="shared" si="21"/>
        <v>6.0453644145669045</v>
      </c>
      <c r="P95" s="17">
        <f t="shared" si="22"/>
        <v>10</v>
      </c>
      <c r="Q95" s="66">
        <f t="shared" si="23"/>
        <v>1.0648148148148148E-2</v>
      </c>
    </row>
    <row r="96" spans="1:17" ht="15.75" x14ac:dyDescent="0.25">
      <c r="A96" s="20">
        <v>19.700000000000003</v>
      </c>
      <c r="B96" s="23">
        <f t="shared" si="12"/>
        <v>99.710818847073696</v>
      </c>
      <c r="C96" s="17">
        <f t="shared" si="16"/>
        <v>3.73926704718086</v>
      </c>
      <c r="D96" s="9">
        <v>3.93</v>
      </c>
      <c r="E96" s="5">
        <f t="shared" si="13"/>
        <v>379.97386308671275</v>
      </c>
      <c r="F96" s="17">
        <f t="shared" si="17"/>
        <v>4.5950339530715496</v>
      </c>
      <c r="G96" s="9">
        <v>1.1199999999999999</v>
      </c>
      <c r="H96" s="12">
        <f t="shared" si="14"/>
        <v>271.62565553229518</v>
      </c>
      <c r="I96" s="17">
        <f t="shared" si="18"/>
        <v>5.8925710595358396</v>
      </c>
      <c r="J96" s="32">
        <v>7.9999999999999982</v>
      </c>
      <c r="K96" s="25">
        <f t="shared" si="15"/>
        <v>379.30462830978104</v>
      </c>
      <c r="L96" s="17">
        <f t="shared" si="19"/>
        <v>4.7629106500950229</v>
      </c>
      <c r="M96" s="28">
        <v>930</v>
      </c>
      <c r="N96" s="5">
        <f t="shared" si="20"/>
        <v>263.07007786429364</v>
      </c>
      <c r="O96" s="17">
        <f t="shared" si="21"/>
        <v>5.9167396397888297</v>
      </c>
      <c r="P96" s="17">
        <f t="shared" si="22"/>
        <v>10</v>
      </c>
      <c r="Q96" s="66">
        <f t="shared" si="23"/>
        <v>1.0763888888888889E-2</v>
      </c>
    </row>
    <row r="97" spans="1:17" ht="15.75" x14ac:dyDescent="0.25">
      <c r="A97" s="20">
        <v>19.8</v>
      </c>
      <c r="B97" s="23">
        <f t="shared" si="12"/>
        <v>96.008869834295936</v>
      </c>
      <c r="C97" s="17">
        <f t="shared" si="16"/>
        <v>3.7019490127777601</v>
      </c>
      <c r="D97" s="9">
        <v>3.89</v>
      </c>
      <c r="E97" s="5">
        <f t="shared" si="13"/>
        <v>375.35538462630228</v>
      </c>
      <c r="F97" s="17">
        <f t="shared" si="17"/>
        <v>4.6184784604104721</v>
      </c>
      <c r="G97" s="9">
        <v>1.1099999999999999</v>
      </c>
      <c r="H97" s="12">
        <f t="shared" si="14"/>
        <v>265.70671910659229</v>
      </c>
      <c r="I97" s="17">
        <f t="shared" si="18"/>
        <v>5.9189364257028956</v>
      </c>
      <c r="J97" s="32">
        <v>7.8999999999999986</v>
      </c>
      <c r="K97" s="25">
        <f t="shared" si="15"/>
        <v>374.51185527325373</v>
      </c>
      <c r="L97" s="17">
        <f t="shared" si="19"/>
        <v>4.7927730365273078</v>
      </c>
      <c r="M97" s="28">
        <v>940</v>
      </c>
      <c r="N97" s="5">
        <f t="shared" si="20"/>
        <v>257.15333822450481</v>
      </c>
      <c r="O97" s="17">
        <f t="shared" si="21"/>
        <v>5.7921767000038642</v>
      </c>
      <c r="P97" s="17">
        <f t="shared" si="22"/>
        <v>10</v>
      </c>
      <c r="Q97" s="66">
        <f t="shared" si="23"/>
        <v>1.087962962962963E-2</v>
      </c>
    </row>
    <row r="98" spans="1:17" ht="15.75" x14ac:dyDescent="0.25">
      <c r="A98" s="20">
        <v>19.900000000000002</v>
      </c>
      <c r="B98" s="23">
        <f t="shared" si="12"/>
        <v>92.34368297656043</v>
      </c>
      <c r="C98" s="17">
        <f t="shared" si="16"/>
        <v>3.665186857735506</v>
      </c>
      <c r="D98" s="9">
        <v>3.85</v>
      </c>
      <c r="E98" s="5">
        <f t="shared" si="13"/>
        <v>370.71309910267507</v>
      </c>
      <c r="F98" s="17">
        <f t="shared" si="17"/>
        <v>4.6422855236272085</v>
      </c>
      <c r="G98" s="9">
        <v>1.0999999999999999</v>
      </c>
      <c r="H98" s="12">
        <f t="shared" si="14"/>
        <v>259.7610602126893</v>
      </c>
      <c r="I98" s="17">
        <f t="shared" si="18"/>
        <v>5.9456588939029871</v>
      </c>
      <c r="J98" s="32">
        <v>7.7999999999999989</v>
      </c>
      <c r="K98" s="25">
        <f t="shared" si="15"/>
        <v>369.6886510145373</v>
      </c>
      <c r="L98" s="17">
        <f t="shared" si="19"/>
        <v>4.8232042587164301</v>
      </c>
      <c r="M98" s="28">
        <v>950</v>
      </c>
      <c r="N98" s="5">
        <f t="shared" si="20"/>
        <v>251.36116152450094</v>
      </c>
      <c r="O98" s="17">
        <f t="shared" si="21"/>
        <v>5.6715063520871354</v>
      </c>
      <c r="P98" s="17">
        <f t="shared" si="22"/>
        <v>10</v>
      </c>
      <c r="Q98" s="66">
        <f t="shared" si="23"/>
        <v>1.0995370370370371E-2</v>
      </c>
    </row>
    <row r="99" spans="1:17" ht="15.75" x14ac:dyDescent="0.25">
      <c r="A99" s="20">
        <v>20</v>
      </c>
      <c r="B99" s="23">
        <f t="shared" si="12"/>
        <v>88.714713380265309</v>
      </c>
      <c r="C99" s="17">
        <f t="shared" si="16"/>
        <v>3.6289695962951214</v>
      </c>
      <c r="D99" s="9">
        <v>3.81</v>
      </c>
      <c r="E99" s="5">
        <f t="shared" si="13"/>
        <v>366.04663451795136</v>
      </c>
      <c r="F99" s="17">
        <f t="shared" si="17"/>
        <v>4.6664645847237125</v>
      </c>
      <c r="G99" s="9">
        <v>1.0899999999999999</v>
      </c>
      <c r="H99" s="12">
        <f t="shared" si="14"/>
        <v>253.78831361381859</v>
      </c>
      <c r="I99" s="17">
        <f t="shared" si="18"/>
        <v>5.9727465988707138</v>
      </c>
      <c r="J99" s="32">
        <v>7.6999999999999993</v>
      </c>
      <c r="K99" s="25">
        <f t="shared" si="15"/>
        <v>364.83442840603271</v>
      </c>
      <c r="L99" s="17">
        <f t="shared" si="19"/>
        <v>4.8542226085045854</v>
      </c>
      <c r="M99" s="28">
        <v>960</v>
      </c>
      <c r="N99" s="5">
        <f t="shared" si="20"/>
        <v>245.68965517241381</v>
      </c>
      <c r="O99" s="17">
        <f t="shared" si="21"/>
        <v>5.5545680767863246</v>
      </c>
      <c r="P99" s="17">
        <f t="shared" si="22"/>
        <v>10</v>
      </c>
      <c r="Q99" s="66">
        <f t="shared" si="23"/>
        <v>1.1111111111111112E-2</v>
      </c>
    </row>
    <row r="100" spans="1:17" ht="15.75" x14ac:dyDescent="0.25">
      <c r="A100" s="20">
        <v>20.100000000000001</v>
      </c>
      <c r="B100" s="23">
        <f t="shared" si="12"/>
        <v>85.121426867512568</v>
      </c>
      <c r="C100" s="17">
        <f t="shared" si="16"/>
        <v>3.5932865127527407</v>
      </c>
      <c r="D100" s="9">
        <v>3.77</v>
      </c>
      <c r="E100" s="5">
        <f t="shared" si="13"/>
        <v>361.3556090843652</v>
      </c>
      <c r="F100" s="17">
        <f t="shared" si="17"/>
        <v>4.6910254335861623</v>
      </c>
      <c r="G100" s="9">
        <v>1.0799999999999998</v>
      </c>
      <c r="H100" s="12">
        <f t="shared" si="14"/>
        <v>247.78810567665786</v>
      </c>
      <c r="I100" s="17">
        <f t="shared" si="18"/>
        <v>6.0002079371607238</v>
      </c>
      <c r="J100" s="32">
        <v>7.5999999999999979</v>
      </c>
      <c r="K100" s="25">
        <f t="shared" si="15"/>
        <v>359.94858119406587</v>
      </c>
      <c r="L100" s="17">
        <f t="shared" si="19"/>
        <v>4.8858472119668477</v>
      </c>
      <c r="M100" s="28">
        <v>970</v>
      </c>
      <c r="N100" s="5">
        <f t="shared" si="20"/>
        <v>240.13508709562748</v>
      </c>
      <c r="O100" s="17">
        <f t="shared" si="21"/>
        <v>5.4412095446070907</v>
      </c>
      <c r="P100" s="17">
        <f t="shared" si="22"/>
        <v>10</v>
      </c>
      <c r="Q100" s="66">
        <f t="shared" si="23"/>
        <v>1.1226851851851852E-2</v>
      </c>
    </row>
    <row r="101" spans="1:17" ht="15.75" x14ac:dyDescent="0.25">
      <c r="A101" s="20">
        <v>20.200000000000003</v>
      </c>
      <c r="B101" s="23">
        <f t="shared" si="12"/>
        <v>81.563299713984534</v>
      </c>
      <c r="C101" s="17">
        <f t="shared" si="16"/>
        <v>3.5581271535280337</v>
      </c>
      <c r="D101" s="9">
        <v>3.73</v>
      </c>
      <c r="E101" s="5">
        <f t="shared" si="13"/>
        <v>356.63963085972443</v>
      </c>
      <c r="F101" s="17">
        <f t="shared" si="17"/>
        <v>4.7159782246407644</v>
      </c>
      <c r="G101" s="9">
        <v>1.0699999999999998</v>
      </c>
      <c r="H101" s="12">
        <f t="shared" si="14"/>
        <v>241.7600540985751</v>
      </c>
      <c r="I101" s="17">
        <f t="shared" si="18"/>
        <v>6.028051578082767</v>
      </c>
      <c r="J101" s="32">
        <v>7.4999999999999982</v>
      </c>
      <c r="K101" s="25">
        <f t="shared" si="15"/>
        <v>355.03048311508923</v>
      </c>
      <c r="L101" s="17">
        <f t="shared" si="19"/>
        <v>4.9180980789766409</v>
      </c>
      <c r="M101" s="28">
        <v>980</v>
      </c>
      <c r="N101" s="5">
        <f t="shared" si="20"/>
        <v>234.69387755102039</v>
      </c>
      <c r="O101" s="17">
        <f t="shared" si="21"/>
        <v>5.3312861194634138</v>
      </c>
      <c r="P101" s="17">
        <f t="shared" si="22"/>
        <v>10</v>
      </c>
      <c r="Q101" s="66">
        <f t="shared" si="23"/>
        <v>1.1342592592592593E-2</v>
      </c>
    </row>
    <row r="102" spans="1:17" ht="15.75" x14ac:dyDescent="0.25">
      <c r="A102" s="20">
        <v>20.3</v>
      </c>
      <c r="B102" s="23">
        <f t="shared" si="12"/>
        <v>78.039818394473457</v>
      </c>
      <c r="C102" s="17">
        <f t="shared" si="16"/>
        <v>3.5234813195110775</v>
      </c>
      <c r="D102" s="9">
        <v>3.69</v>
      </c>
      <c r="E102" s="5">
        <f t="shared" si="13"/>
        <v>351.89829736523046</v>
      </c>
      <c r="F102" s="17">
        <f t="shared" si="17"/>
        <v>4.741333494493972</v>
      </c>
      <c r="G102" s="9">
        <v>1.0599999999999998</v>
      </c>
      <c r="H102" s="12">
        <f t="shared" si="14"/>
        <v>235.70376762337503</v>
      </c>
      <c r="I102" s="17">
        <f t="shared" si="18"/>
        <v>6.0562864752000678</v>
      </c>
      <c r="J102" s="32">
        <v>7.3999999999999986</v>
      </c>
      <c r="K102" s="25">
        <f t="shared" si="15"/>
        <v>350.07948695867253</v>
      </c>
      <c r="L102" s="17">
        <f t="shared" si="19"/>
        <v>4.9509961564166929</v>
      </c>
      <c r="M102" s="28">
        <v>990</v>
      </c>
      <c r="N102" s="5">
        <f t="shared" si="20"/>
        <v>229.36259143155698</v>
      </c>
      <c r="O102" s="17">
        <f t="shared" si="21"/>
        <v>5.2246603970741887</v>
      </c>
      <c r="P102" s="17">
        <f t="shared" si="22"/>
        <v>10</v>
      </c>
      <c r="Q102" s="66">
        <f t="shared" si="23"/>
        <v>1.1458333333333333E-2</v>
      </c>
    </row>
    <row r="103" spans="1:17" ht="15.75" x14ac:dyDescent="0.25">
      <c r="A103" s="20">
        <v>20.400000000000002</v>
      </c>
      <c r="B103" s="23">
        <f t="shared" si="12"/>
        <v>74.550479335810209</v>
      </c>
      <c r="C103" s="17">
        <f t="shared" si="16"/>
        <v>3.4893390586632478</v>
      </c>
      <c r="D103" s="9">
        <v>3.65</v>
      </c>
      <c r="E103" s="5">
        <f t="shared" si="13"/>
        <v>347.1311951846028</v>
      </c>
      <c r="F103" s="17">
        <f t="shared" si="17"/>
        <v>4.7671021806276599</v>
      </c>
      <c r="G103" s="9">
        <v>1.0499999999999998</v>
      </c>
      <c r="H103" s="12">
        <f t="shared" si="14"/>
        <v>229.61884574494965</v>
      </c>
      <c r="I103" s="17">
        <f t="shared" si="18"/>
        <v>6.0849218784253765</v>
      </c>
      <c r="J103" s="32">
        <v>7.2999999999999989</v>
      </c>
      <c r="K103" s="25">
        <f t="shared" si="15"/>
        <v>345.09492357331328</v>
      </c>
      <c r="L103" s="17">
        <f t="shared" si="19"/>
        <v>4.9845633853592517</v>
      </c>
      <c r="M103" s="28">
        <v>1000</v>
      </c>
      <c r="N103" s="5">
        <f t="shared" si="20"/>
        <v>224.13793103448279</v>
      </c>
      <c r="O103" s="17">
        <f t="shared" si="21"/>
        <v>5.1212017753499595</v>
      </c>
      <c r="P103" s="17">
        <f t="shared" si="22"/>
        <v>10</v>
      </c>
      <c r="Q103" s="66">
        <f t="shared" si="23"/>
        <v>1.1574074074074073E-2</v>
      </c>
    </row>
    <row r="104" spans="1:17" ht="15.75" x14ac:dyDescent="0.25">
      <c r="A104" s="20">
        <v>20.5</v>
      </c>
      <c r="B104" s="23">
        <f t="shared" si="12"/>
        <v>71.094788676941391</v>
      </c>
      <c r="C104" s="17">
        <f t="shared" si="16"/>
        <v>3.4556906588688179</v>
      </c>
      <c r="D104" s="9">
        <v>3.6100000000000003</v>
      </c>
      <c r="E104" s="5">
        <f t="shared" si="13"/>
        <v>342.33789954337908</v>
      </c>
      <c r="F104" s="17">
        <f t="shared" si="17"/>
        <v>4.7932956412237218</v>
      </c>
      <c r="G104" s="9">
        <v>1.0399999999999998</v>
      </c>
      <c r="H104" s="12">
        <f t="shared" si="14"/>
        <v>223.50487839819604</v>
      </c>
      <c r="I104" s="17">
        <f t="shared" si="18"/>
        <v>6.1139673467536113</v>
      </c>
      <c r="J104" s="32">
        <v>7.1999999999999993</v>
      </c>
      <c r="K104" s="25">
        <f t="shared" si="15"/>
        <v>340.07610081074262</v>
      </c>
      <c r="L104" s="17">
        <f t="shared" si="19"/>
        <v>5.0188227625706645</v>
      </c>
      <c r="M104" s="28">
        <v>1010</v>
      </c>
      <c r="N104" s="5">
        <f t="shared" si="20"/>
        <v>219.01672925913283</v>
      </c>
      <c r="O104" s="17">
        <f t="shared" si="21"/>
        <v>5.0207860542646188</v>
      </c>
      <c r="P104" s="17">
        <f t="shared" si="22"/>
        <v>10</v>
      </c>
      <c r="Q104" s="66">
        <f t="shared" si="23"/>
        <v>1.1689814814814814E-2</v>
      </c>
    </row>
    <row r="105" spans="1:17" ht="15.75" x14ac:dyDescent="0.25">
      <c r="A105" s="20">
        <v>20.6</v>
      </c>
      <c r="B105" s="23">
        <f t="shared" si="12"/>
        <v>67.672262035911785</v>
      </c>
      <c r="C105" s="17">
        <f t="shared" si="16"/>
        <v>3.4225266410296058</v>
      </c>
      <c r="D105" s="9">
        <v>3.5700000000000003</v>
      </c>
      <c r="E105" s="5">
        <f t="shared" si="13"/>
        <v>337.51797386717737</v>
      </c>
      <c r="F105" s="17">
        <f t="shared" si="17"/>
        <v>4.8199256762017058</v>
      </c>
      <c r="G105" s="9">
        <v>1.0299999999999998</v>
      </c>
      <c r="H105" s="12">
        <f t="shared" si="14"/>
        <v>217.36144563652746</v>
      </c>
      <c r="I105" s="17">
        <f t="shared" si="18"/>
        <v>6.1434327616685778</v>
      </c>
      <c r="J105" s="32">
        <v>7.0999999999999979</v>
      </c>
      <c r="K105" s="25">
        <f t="shared" si="15"/>
        <v>335.02230240401218</v>
      </c>
      <c r="L105" s="17">
        <f t="shared" si="19"/>
        <v>5.0537984067304365</v>
      </c>
      <c r="M105" s="28">
        <v>1020</v>
      </c>
      <c r="N105" s="5">
        <f t="shared" si="20"/>
        <v>213.99594320486821</v>
      </c>
      <c r="O105" s="17">
        <f t="shared" si="21"/>
        <v>7.3492665431990361</v>
      </c>
      <c r="P105" s="17">
        <f t="shared" si="22"/>
        <v>15</v>
      </c>
      <c r="Q105" s="66">
        <f t="shared" si="23"/>
        <v>1.1805555555555555E-2</v>
      </c>
    </row>
    <row r="106" spans="1:17" ht="15.75" x14ac:dyDescent="0.25">
      <c r="A106" s="20">
        <v>20.700000000000003</v>
      </c>
      <c r="B106" s="23">
        <f t="shared" si="12"/>
        <v>64.282424283526254</v>
      </c>
      <c r="C106" s="17">
        <f t="shared" si="16"/>
        <v>3.3898377523855316</v>
      </c>
      <c r="D106" s="9">
        <v>3.5300000000000002</v>
      </c>
      <c r="E106" s="5">
        <f t="shared" si="13"/>
        <v>332.67096931762268</v>
      </c>
      <c r="F106" s="17">
        <f t="shared" si="17"/>
        <v>4.847004549554697</v>
      </c>
      <c r="G106" s="9">
        <v>1.0199999999999998</v>
      </c>
      <c r="H106" s="12">
        <f t="shared" si="14"/>
        <v>211.18811729525953</v>
      </c>
      <c r="I106" s="17">
        <f t="shared" si="18"/>
        <v>6.1733283412679327</v>
      </c>
      <c r="J106" s="32">
        <v>6.9999999999999982</v>
      </c>
      <c r="K106" s="25">
        <f t="shared" si="15"/>
        <v>329.93278677421358</v>
      </c>
      <c r="L106" s="17">
        <f t="shared" si="19"/>
        <v>5.0895156297985977</v>
      </c>
      <c r="M106" s="28">
        <v>1035</v>
      </c>
      <c r="N106" s="5">
        <f t="shared" si="20"/>
        <v>206.64667666166918</v>
      </c>
      <c r="O106" s="17">
        <f t="shared" si="21"/>
        <v>7.139287499107553</v>
      </c>
      <c r="P106" s="17">
        <f t="shared" si="22"/>
        <v>15</v>
      </c>
      <c r="Q106" s="66">
        <f t="shared" si="23"/>
        <v>1.1979166666666667E-2</v>
      </c>
    </row>
    <row r="107" spans="1:17" ht="15.75" x14ac:dyDescent="0.25">
      <c r="A107" s="20">
        <v>20.8</v>
      </c>
      <c r="B107" s="23">
        <f t="shared" si="12"/>
        <v>60.924809323463869</v>
      </c>
      <c r="C107" s="17">
        <f t="shared" si="16"/>
        <v>3.357614960062385</v>
      </c>
      <c r="D107" s="9">
        <v>3.49</v>
      </c>
      <c r="E107" s="5">
        <f t="shared" si="13"/>
        <v>327.79642430453907</v>
      </c>
      <c r="F107" s="17">
        <f t="shared" si="17"/>
        <v>4.8745450130836048</v>
      </c>
      <c r="G107" s="9">
        <v>1.0099999999999998</v>
      </c>
      <c r="H107" s="12">
        <f t="shared" si="14"/>
        <v>204.98445264011121</v>
      </c>
      <c r="I107" s="17">
        <f t="shared" si="18"/>
        <v>6.2036646551483159</v>
      </c>
      <c r="J107" s="32">
        <v>6.8999999999999986</v>
      </c>
      <c r="K107" s="25">
        <f t="shared" si="15"/>
        <v>324.80678576019972</v>
      </c>
      <c r="L107" s="17">
        <f t="shared" si="19"/>
        <v>5.1260010140138661</v>
      </c>
      <c r="M107" s="28">
        <v>1050</v>
      </c>
      <c r="N107" s="5">
        <f t="shared" si="20"/>
        <v>199.50738916256162</v>
      </c>
      <c r="O107" s="17">
        <f t="shared" si="21"/>
        <v>6.9381808089919446</v>
      </c>
      <c r="P107" s="17">
        <f t="shared" si="22"/>
        <v>15</v>
      </c>
      <c r="Q107" s="66">
        <f t="shared" si="23"/>
        <v>1.2152777777777778E-2</v>
      </c>
    </row>
    <row r="108" spans="1:17" ht="15.75" x14ac:dyDescent="0.25">
      <c r="A108" s="20">
        <v>20.900000000000002</v>
      </c>
      <c r="B108" s="23">
        <f t="shared" si="12"/>
        <v>57.598959878633764</v>
      </c>
      <c r="C108" s="17">
        <f t="shared" si="16"/>
        <v>3.325849444830105</v>
      </c>
      <c r="D108" s="9">
        <v>3.45</v>
      </c>
      <c r="E108" s="5">
        <f t="shared" si="13"/>
        <v>322.89386397290912</v>
      </c>
      <c r="F108" s="17">
        <f t="shared" si="17"/>
        <v>4.9025603316299566</v>
      </c>
      <c r="G108" s="9">
        <v>0.99999999999999989</v>
      </c>
      <c r="H108" s="12">
        <f t="shared" si="14"/>
        <v>198.75000000000003</v>
      </c>
      <c r="I108" s="17">
        <f t="shared" si="18"/>
        <v>6.2344526401111864</v>
      </c>
      <c r="J108" s="89">
        <v>6.7999999999999989</v>
      </c>
      <c r="K108" s="90">
        <f t="shared" si="15"/>
        <v>319.6435032651512</v>
      </c>
      <c r="L108" s="83">
        <f t="shared" si="19"/>
        <v>5.1632824950485201</v>
      </c>
      <c r="M108" s="28">
        <v>1065</v>
      </c>
      <c r="N108" s="5">
        <f t="shared" si="20"/>
        <v>192.56920835356968</v>
      </c>
      <c r="O108" s="17">
        <f t="shared" si="21"/>
        <v>6.7454535642976339</v>
      </c>
      <c r="P108" s="17">
        <f t="shared" si="22"/>
        <v>15</v>
      </c>
      <c r="Q108" s="66">
        <f t="shared" si="23"/>
        <v>1.2326388888888888E-2</v>
      </c>
    </row>
    <row r="109" spans="1:17" ht="15.75" x14ac:dyDescent="0.25">
      <c r="A109" s="20">
        <v>21</v>
      </c>
      <c r="B109" s="23">
        <f t="shared" si="12"/>
        <v>54.304427283566795</v>
      </c>
      <c r="C109" s="17">
        <f t="shared" si="16"/>
        <v>3.2945325950669684</v>
      </c>
      <c r="D109" s="9">
        <v>3.41</v>
      </c>
      <c r="E109" s="5">
        <f t="shared" si="13"/>
        <v>317.96279966298573</v>
      </c>
      <c r="F109" s="17">
        <f t="shared" si="17"/>
        <v>4.9310643099233857</v>
      </c>
      <c r="G109" s="9">
        <v>0.98999999999999988</v>
      </c>
      <c r="H109" s="12">
        <f t="shared" si="14"/>
        <v>192.48429638327485</v>
      </c>
      <c r="I109" s="17">
        <f t="shared" si="18"/>
        <v>6.2657036167251761</v>
      </c>
      <c r="J109" s="32">
        <v>6.6999999999999993</v>
      </c>
      <c r="K109" s="25">
        <f t="shared" si="15"/>
        <v>314.44211381323157</v>
      </c>
      <c r="L109" s="17">
        <f t="shared" si="19"/>
        <v>5.2013894519196242</v>
      </c>
      <c r="M109" s="28">
        <v>1080</v>
      </c>
      <c r="N109" s="5">
        <f t="shared" si="20"/>
        <v>185.82375478927204</v>
      </c>
      <c r="O109" s="17">
        <f t="shared" si="21"/>
        <v>6.560646617330633</v>
      </c>
      <c r="P109" s="17">
        <f t="shared" si="22"/>
        <v>15</v>
      </c>
      <c r="Q109" s="66">
        <f t="shared" si="23"/>
        <v>1.2500000000000001E-2</v>
      </c>
    </row>
    <row r="110" spans="1:17" ht="15.75" x14ac:dyDescent="0.25">
      <c r="A110" s="20">
        <v>21.1</v>
      </c>
      <c r="B110" s="23">
        <f t="shared" si="12"/>
        <v>51.040771282642837</v>
      </c>
      <c r="C110" s="17">
        <f t="shared" si="16"/>
        <v>3.2636560009239588</v>
      </c>
      <c r="D110" s="9">
        <v>3.37</v>
      </c>
      <c r="E110" s="5">
        <f t="shared" si="13"/>
        <v>313.00272834181823</v>
      </c>
      <c r="F110" s="17">
        <f t="shared" si="17"/>
        <v>4.9600713211675043</v>
      </c>
      <c r="G110" s="9">
        <v>0.97999999999999987</v>
      </c>
      <c r="H110" s="12">
        <f t="shared" si="14"/>
        <v>186.18686707645813</v>
      </c>
      <c r="I110" s="17">
        <f t="shared" si="18"/>
        <v>6.2974293068167242</v>
      </c>
      <c r="J110" s="32">
        <v>6.5999999999999979</v>
      </c>
      <c r="K110" s="25">
        <f t="shared" si="15"/>
        <v>309.20176100892576</v>
      </c>
      <c r="L110" s="17">
        <f t="shared" si="19"/>
        <v>5.2403528043058145</v>
      </c>
      <c r="M110" s="28">
        <v>1095</v>
      </c>
      <c r="N110" s="5">
        <f t="shared" si="20"/>
        <v>179.26310817194141</v>
      </c>
      <c r="O110" s="17">
        <f t="shared" si="21"/>
        <v>6.3833318438892093</v>
      </c>
      <c r="P110" s="17">
        <f t="shared" si="22"/>
        <v>15</v>
      </c>
      <c r="Q110" s="66">
        <f t="shared" si="23"/>
        <v>1.2673611111111111E-2</v>
      </c>
    </row>
    <row r="111" spans="1:17" ht="15.75" x14ac:dyDescent="0.25">
      <c r="A111" s="20">
        <v>21.200000000000003</v>
      </c>
      <c r="B111" s="23">
        <f t="shared" si="12"/>
        <v>47.807559833966138</v>
      </c>
      <c r="C111" s="17">
        <f t="shared" si="16"/>
        <v>3.2332114486766983</v>
      </c>
      <c r="D111" s="9">
        <v>3.33</v>
      </c>
      <c r="E111" s="5">
        <f t="shared" si="13"/>
        <v>308.0131320043223</v>
      </c>
      <c r="F111" s="17">
        <f t="shared" si="17"/>
        <v>4.9895963374959251</v>
      </c>
      <c r="G111" s="9">
        <v>0.96999999999999986</v>
      </c>
      <c r="H111" s="12">
        <f t="shared" si="14"/>
        <v>179.857225224513</v>
      </c>
      <c r="I111" s="17">
        <f t="shared" si="18"/>
        <v>6.3296418519451265</v>
      </c>
      <c r="J111" s="32">
        <v>6.4999999999999982</v>
      </c>
      <c r="K111" s="25">
        <f t="shared" si="15"/>
        <v>303.92155589091681</v>
      </c>
      <c r="L111" s="17">
        <f t="shared" si="19"/>
        <v>5.2802051180089506</v>
      </c>
      <c r="M111" s="28">
        <v>1110</v>
      </c>
      <c r="N111" s="5">
        <f t="shared" si="20"/>
        <v>172.8797763280522</v>
      </c>
      <c r="O111" s="17">
        <f t="shared" si="21"/>
        <v>6.2131096613855448</v>
      </c>
      <c r="P111" s="17">
        <f t="shared" si="22"/>
        <v>15</v>
      </c>
      <c r="Q111" s="66">
        <f t="shared" si="23"/>
        <v>1.2847222222222222E-2</v>
      </c>
    </row>
    <row r="112" spans="1:17" ht="15.75" x14ac:dyDescent="0.25">
      <c r="A112" s="20">
        <v>21.3</v>
      </c>
      <c r="B112" s="23">
        <f t="shared" si="12"/>
        <v>44.604368918703635</v>
      </c>
      <c r="C112" s="17">
        <f t="shared" si="16"/>
        <v>3.2031909152625033</v>
      </c>
      <c r="D112" s="9">
        <v>3.29</v>
      </c>
      <c r="E112" s="5">
        <f t="shared" si="13"/>
        <v>302.99347704187466</v>
      </c>
      <c r="F112" s="17">
        <f t="shared" si="17"/>
        <v>5.0196549624476461</v>
      </c>
      <c r="G112" s="9">
        <v>0.95999999999999985</v>
      </c>
      <c r="H112" s="12">
        <f t="shared" si="14"/>
        <v>173.49487139158902</v>
      </c>
      <c r="I112" s="17">
        <f t="shared" si="18"/>
        <v>6.3623538329239864</v>
      </c>
      <c r="J112" s="32">
        <v>6.3999999999999986</v>
      </c>
      <c r="K112" s="25">
        <f t="shared" si="15"/>
        <v>298.60057517154132</v>
      </c>
      <c r="L112" s="17">
        <f t="shared" si="19"/>
        <v>5.3209807193754841</v>
      </c>
      <c r="M112" s="28">
        <v>1125</v>
      </c>
      <c r="N112" s="5">
        <f t="shared" si="20"/>
        <v>166.66666666666666</v>
      </c>
      <c r="O112" s="17">
        <f t="shared" si="21"/>
        <v>6.0496067755595391</v>
      </c>
      <c r="P112" s="17">
        <f t="shared" si="22"/>
        <v>15</v>
      </c>
      <c r="Q112" s="66">
        <f t="shared" si="23"/>
        <v>1.3020833333333334E-2</v>
      </c>
    </row>
    <row r="113" spans="1:17" ht="15.75" x14ac:dyDescent="0.25">
      <c r="A113" s="20">
        <v>21.400000000000002</v>
      </c>
      <c r="B113" s="23">
        <f t="shared" si="12"/>
        <v>41.430782355707656</v>
      </c>
      <c r="C113" s="17">
        <f t="shared" si="16"/>
        <v>3.173586562995979</v>
      </c>
      <c r="D113" s="9">
        <v>3.25</v>
      </c>
      <c r="E113" s="5">
        <f t="shared" si="13"/>
        <v>297.94321357625324</v>
      </c>
      <c r="F113" s="17">
        <f t="shared" si="17"/>
        <v>5.0502634656214127</v>
      </c>
      <c r="G113" s="9">
        <v>0.94999999999999984</v>
      </c>
      <c r="H113" s="12">
        <f t="shared" si="14"/>
        <v>167.09929310112045</v>
      </c>
      <c r="I113" s="17">
        <f t="shared" si="18"/>
        <v>6.3955782904685634</v>
      </c>
      <c r="J113" s="32">
        <v>6.2999999999999989</v>
      </c>
      <c r="K113" s="25">
        <f t="shared" si="15"/>
        <v>293.23785935195303</v>
      </c>
      <c r="L113" s="17">
        <f t="shared" si="19"/>
        <v>5.3627158195882885</v>
      </c>
      <c r="M113" s="28">
        <v>1140</v>
      </c>
      <c r="N113" s="5">
        <f t="shared" si="20"/>
        <v>160.61705989110712</v>
      </c>
      <c r="O113" s="17">
        <f t="shared" si="21"/>
        <v>5.8924741320385863</v>
      </c>
      <c r="P113" s="17">
        <f t="shared" si="22"/>
        <v>15</v>
      </c>
      <c r="Q113" s="66">
        <f t="shared" si="23"/>
        <v>1.3194444444444444E-2</v>
      </c>
    </row>
    <row r="114" spans="1:17" ht="15.75" x14ac:dyDescent="0.25">
      <c r="A114" s="20">
        <v>21.5</v>
      </c>
      <c r="B114" s="23">
        <f t="shared" si="12"/>
        <v>38.286391621258296</v>
      </c>
      <c r="C114" s="17">
        <f t="shared" si="16"/>
        <v>3.1443907344493596</v>
      </c>
      <c r="D114" s="9">
        <v>3.21</v>
      </c>
      <c r="E114" s="5">
        <f t="shared" si="13"/>
        <v>292.86177475657161</v>
      </c>
      <c r="F114" s="17">
        <f t="shared" si="17"/>
        <v>5.0814388196816367</v>
      </c>
      <c r="G114" s="9">
        <v>0.94</v>
      </c>
      <c r="H114" s="12">
        <f t="shared" si="14"/>
        <v>160.66996435408223</v>
      </c>
      <c r="I114" s="17">
        <f t="shared" si="18"/>
        <v>6.4293287470382268</v>
      </c>
      <c r="J114" s="32">
        <v>6.1999999999999993</v>
      </c>
      <c r="K114" s="25">
        <f t="shared" si="15"/>
        <v>287.83241070209357</v>
      </c>
      <c r="L114" s="17">
        <f t="shared" si="19"/>
        <v>5.4054486498594656</v>
      </c>
      <c r="M114" s="28">
        <v>1155</v>
      </c>
      <c r="N114" s="5">
        <f t="shared" si="20"/>
        <v>154.72458575906853</v>
      </c>
      <c r="O114" s="17">
        <f t="shared" si="21"/>
        <v>5.7413850517298499</v>
      </c>
      <c r="P114" s="17">
        <f t="shared" si="22"/>
        <v>15</v>
      </c>
      <c r="Q114" s="66">
        <f t="shared" si="23"/>
        <v>1.3368055555555555E-2</v>
      </c>
    </row>
    <row r="115" spans="1:17" ht="15.75" x14ac:dyDescent="0.25">
      <c r="A115" s="20">
        <v>21.6</v>
      </c>
      <c r="B115" s="23">
        <f t="shared" si="12"/>
        <v>35.170795673754185</v>
      </c>
      <c r="C115" s="17">
        <f t="shared" si="16"/>
        <v>3.1155959475041115</v>
      </c>
      <c r="D115" s="9">
        <v>3.17</v>
      </c>
      <c r="E115" s="5">
        <f t="shared" si="13"/>
        <v>287.74857601666002</v>
      </c>
      <c r="F115" s="17">
        <f t="shared" si="17"/>
        <v>5.1131987399115815</v>
      </c>
      <c r="G115" s="9">
        <v>0.92999999999999994</v>
      </c>
      <c r="H115" s="12">
        <f t="shared" si="14"/>
        <v>154.20634512411934</v>
      </c>
      <c r="I115" s="17">
        <f t="shared" si="18"/>
        <v>6.4636192299628874</v>
      </c>
      <c r="J115" s="32">
        <v>6.0999999999999979</v>
      </c>
      <c r="K115" s="25">
        <f t="shared" si="15"/>
        <v>282.38319109343058</v>
      </c>
      <c r="L115" s="17">
        <f t="shared" si="19"/>
        <v>5.449219608662986</v>
      </c>
      <c r="M115" s="28">
        <v>1170</v>
      </c>
      <c r="N115" s="5">
        <f t="shared" si="20"/>
        <v>148.98320070733868</v>
      </c>
      <c r="O115" s="17">
        <f t="shared" si="21"/>
        <v>5.5960335314329086</v>
      </c>
      <c r="P115" s="17">
        <f t="shared" si="22"/>
        <v>15</v>
      </c>
      <c r="Q115" s="66">
        <f t="shared" si="23"/>
        <v>1.3541666666666667E-2</v>
      </c>
    </row>
    <row r="116" spans="1:17" ht="15.75" x14ac:dyDescent="0.25">
      <c r="A116" s="20">
        <v>21.700000000000003</v>
      </c>
      <c r="B116" s="23">
        <f t="shared" si="12"/>
        <v>32.083600783201007</v>
      </c>
      <c r="C116" s="17">
        <f t="shared" si="16"/>
        <v>3.0871948905531781</v>
      </c>
      <c r="D116" s="9">
        <v>3.13</v>
      </c>
      <c r="E116" s="5">
        <f t="shared" si="13"/>
        <v>282.60301429014299</v>
      </c>
      <c r="F116" s="17">
        <f t="shared" si="17"/>
        <v>5.1455617265170304</v>
      </c>
      <c r="G116" s="9">
        <v>0.91999999999999993</v>
      </c>
      <c r="H116" s="12">
        <f t="shared" si="14"/>
        <v>147.70788082817981</v>
      </c>
      <c r="I116" s="17">
        <f t="shared" si="18"/>
        <v>6.4984642959395273</v>
      </c>
      <c r="J116" s="32">
        <v>5.9999999999999982</v>
      </c>
      <c r="K116" s="25">
        <f t="shared" si="15"/>
        <v>276.88911967112915</v>
      </c>
      <c r="L116" s="17">
        <f t="shared" si="19"/>
        <v>5.4940714223014311</v>
      </c>
      <c r="M116" s="28">
        <v>1185</v>
      </c>
      <c r="N116" s="5">
        <f t="shared" si="20"/>
        <v>143.38716717590577</v>
      </c>
      <c r="O116" s="17">
        <f t="shared" si="21"/>
        <v>5.4561326931471399</v>
      </c>
      <c r="P116" s="17">
        <f t="shared" si="22"/>
        <v>15</v>
      </c>
      <c r="Q116" s="66">
        <f t="shared" si="23"/>
        <v>1.3715277777777778E-2</v>
      </c>
    </row>
    <row r="117" spans="1:17" ht="15.75" x14ac:dyDescent="0.25">
      <c r="A117" s="20">
        <v>21.8</v>
      </c>
      <c r="B117" s="23">
        <f t="shared" si="12"/>
        <v>29.024420365338965</v>
      </c>
      <c r="C117" s="17">
        <f t="shared" si="16"/>
        <v>3.0591804178620414</v>
      </c>
      <c r="D117" s="9">
        <v>3.09</v>
      </c>
      <c r="E117" s="5">
        <f t="shared" si="13"/>
        <v>277.4244671802258</v>
      </c>
      <c r="F117" s="17">
        <f t="shared" si="17"/>
        <v>5.17854710991719</v>
      </c>
      <c r="G117" s="9">
        <v>0.90999999999999992</v>
      </c>
      <c r="H117" s="12">
        <f t="shared" si="14"/>
        <v>141.17400177118211</v>
      </c>
      <c r="I117" s="17">
        <f t="shared" si="18"/>
        <v>6.533879056997705</v>
      </c>
      <c r="J117" s="32">
        <v>5.8999999999999986</v>
      </c>
      <c r="K117" s="25">
        <f t="shared" si="15"/>
        <v>271.34907035087127</v>
      </c>
      <c r="L117" s="17">
        <f t="shared" si="19"/>
        <v>5.5400493202578787</v>
      </c>
      <c r="M117" s="28">
        <v>1200</v>
      </c>
      <c r="N117" s="5">
        <f t="shared" si="20"/>
        <v>137.93103448275863</v>
      </c>
      <c r="O117" s="17">
        <f t="shared" si="21"/>
        <v>5.3214133673903916</v>
      </c>
      <c r="P117" s="17">
        <f t="shared" si="22"/>
        <v>15</v>
      </c>
      <c r="Q117" s="66">
        <f t="shared" si="23"/>
        <v>1.3888888888888888E-2</v>
      </c>
    </row>
    <row r="118" spans="1:17" ht="15.75" x14ac:dyDescent="0.25">
      <c r="A118" s="20">
        <v>21.900000000000002</v>
      </c>
      <c r="B118" s="23">
        <f t="shared" si="12"/>
        <v>25.992874820266909</v>
      </c>
      <c r="C118" s="17">
        <f t="shared" si="16"/>
        <v>3.0315455450720563</v>
      </c>
      <c r="D118" s="9">
        <v>3.05</v>
      </c>
      <c r="E118" s="5">
        <f t="shared" si="13"/>
        <v>272.21229208095804</v>
      </c>
      <c r="F118" s="17">
        <f t="shared" si="17"/>
        <v>5.2121750992677676</v>
      </c>
      <c r="G118" s="9">
        <v>0.89999999999999991</v>
      </c>
      <c r="H118" s="12">
        <f t="shared" si="14"/>
        <v>134.60412256314225</v>
      </c>
      <c r="I118" s="17">
        <f t="shared" si="18"/>
        <v>6.5698792080398505</v>
      </c>
      <c r="J118" s="32">
        <v>5.7999999999999989</v>
      </c>
      <c r="K118" s="25">
        <f t="shared" si="15"/>
        <v>265.76186912390779</v>
      </c>
      <c r="L118" s="17">
        <f t="shared" si="19"/>
        <v>5.5872012269634865</v>
      </c>
      <c r="M118" s="28">
        <v>1215</v>
      </c>
      <c r="N118" s="5">
        <f t="shared" si="20"/>
        <v>132.60962111536824</v>
      </c>
      <c r="O118" s="17">
        <f t="shared" si="21"/>
        <v>5.1916227974540163</v>
      </c>
      <c r="P118" s="17">
        <f t="shared" si="22"/>
        <v>15</v>
      </c>
      <c r="Q118" s="66">
        <f t="shared" si="23"/>
        <v>1.40625E-2</v>
      </c>
    </row>
    <row r="119" spans="1:17" ht="15.75" x14ac:dyDescent="0.25">
      <c r="A119" s="20">
        <v>22</v>
      </c>
      <c r="B119" s="23">
        <f t="shared" si="12"/>
        <v>22.988591375420413</v>
      </c>
      <c r="C119" s="17">
        <f t="shared" si="16"/>
        <v>3.0042834448464966</v>
      </c>
      <c r="D119" s="9">
        <v>3.01</v>
      </c>
      <c r="E119" s="5">
        <f t="shared" si="13"/>
        <v>266.96582524645987</v>
      </c>
      <c r="F119" s="17">
        <f t="shared" si="17"/>
        <v>5.2464668344981646</v>
      </c>
      <c r="G119" s="9">
        <v>0.8899999999999999</v>
      </c>
      <c r="H119" s="12">
        <f t="shared" si="14"/>
        <v>127.99764150707549</v>
      </c>
      <c r="I119" s="17">
        <f t="shared" si="18"/>
        <v>6.6064810560667695</v>
      </c>
      <c r="J119" s="32">
        <v>5.6999999999999993</v>
      </c>
      <c r="K119" s="25">
        <f t="shared" si="15"/>
        <v>260.12629115207142</v>
      </c>
      <c r="L119" s="17">
        <f t="shared" si="19"/>
        <v>5.6355779718363692</v>
      </c>
      <c r="M119" s="28">
        <v>1230</v>
      </c>
      <c r="N119" s="5">
        <f t="shared" si="20"/>
        <v>127.41799831791423</v>
      </c>
      <c r="O119" s="17">
        <f t="shared" si="21"/>
        <v>5.0665234529370196</v>
      </c>
      <c r="P119" s="17">
        <f t="shared" si="22"/>
        <v>15</v>
      </c>
      <c r="Q119" s="66">
        <f t="shared" si="23"/>
        <v>1.4236111111111111E-2</v>
      </c>
    </row>
    <row r="120" spans="1:17" ht="15.75" x14ac:dyDescent="0.25">
      <c r="A120" s="20">
        <v>22.1</v>
      </c>
      <c r="B120" s="23">
        <f t="shared" si="12"/>
        <v>20.011203932765799</v>
      </c>
      <c r="C120" s="17">
        <f t="shared" si="16"/>
        <v>2.9773874426546136</v>
      </c>
      <c r="D120" s="9">
        <v>2.9699999999999998</v>
      </c>
      <c r="E120" s="5">
        <f t="shared" si="13"/>
        <v>261.68438080429615</v>
      </c>
      <c r="F120" s="17">
        <f t="shared" si="17"/>
        <v>5.2814444421637177</v>
      </c>
      <c r="G120" s="9">
        <v>0.87999999999999989</v>
      </c>
      <c r="H120" s="12">
        <f t="shared" si="14"/>
        <v>121.35393995585733</v>
      </c>
      <c r="I120" s="17">
        <f t="shared" si="18"/>
        <v>6.6437015512181574</v>
      </c>
      <c r="J120" s="32">
        <v>5.5999999999999979</v>
      </c>
      <c r="K120" s="25">
        <f t="shared" si="15"/>
        <v>254.44105763239077</v>
      </c>
      <c r="L120" s="17">
        <f t="shared" si="19"/>
        <v>5.6852335196806507</v>
      </c>
      <c r="M120" s="28">
        <v>1245</v>
      </c>
      <c r="N120" s="5">
        <f t="shared" si="20"/>
        <v>122.35147486497721</v>
      </c>
      <c r="O120" s="17">
        <f t="shared" si="21"/>
        <v>4.9458919421528975</v>
      </c>
      <c r="P120" s="17">
        <f t="shared" si="22"/>
        <v>15</v>
      </c>
      <c r="Q120" s="66">
        <f t="shared" si="23"/>
        <v>1.4409722222222223E-2</v>
      </c>
    </row>
    <row r="121" spans="1:17" ht="15.75" x14ac:dyDescent="0.25">
      <c r="A121" s="20">
        <v>22.200000000000003</v>
      </c>
      <c r="B121" s="23">
        <f t="shared" si="12"/>
        <v>17.06035292008136</v>
      </c>
      <c r="C121" s="17">
        <f t="shared" si="16"/>
        <v>2.9508510126844385</v>
      </c>
      <c r="D121" s="9">
        <v>2.9299999999999997</v>
      </c>
      <c r="E121" s="5">
        <f t="shared" si="13"/>
        <v>256.36724970884421</v>
      </c>
      <c r="F121" s="17">
        <f t="shared" si="17"/>
        <v>5.3171310954519413</v>
      </c>
      <c r="G121" s="9">
        <v>0.86999999999999988</v>
      </c>
      <c r="H121" s="12">
        <f t="shared" si="14"/>
        <v>114.67238163610185</v>
      </c>
      <c r="I121" s="17">
        <f t="shared" si="18"/>
        <v>6.6815583197554815</v>
      </c>
      <c r="J121" s="32">
        <v>5.4999999999999982</v>
      </c>
      <c r="K121" s="25">
        <f t="shared" si="15"/>
        <v>248.70483240857143</v>
      </c>
      <c r="L121" s="17">
        <f t="shared" si="19"/>
        <v>5.7362252238193321</v>
      </c>
      <c r="M121" s="28">
        <v>1260</v>
      </c>
      <c r="N121" s="5">
        <f t="shared" si="20"/>
        <v>117.40558292282431</v>
      </c>
      <c r="O121" s="17">
        <f t="shared" si="21"/>
        <v>6.4142036124794686</v>
      </c>
      <c r="P121" s="17">
        <f t="shared" si="22"/>
        <v>20</v>
      </c>
      <c r="Q121" s="66">
        <f t="shared" si="23"/>
        <v>1.4583333333333334E-2</v>
      </c>
    </row>
    <row r="122" spans="1:17" ht="15.75" x14ac:dyDescent="0.25">
      <c r="A122" s="20">
        <v>22.3</v>
      </c>
      <c r="B122" s="23">
        <f t="shared" si="12"/>
        <v>14.135685146196382</v>
      </c>
      <c r="C122" s="17">
        <f t="shared" si="16"/>
        <v>2.9246677738849787</v>
      </c>
      <c r="D122" s="9">
        <v>2.89</v>
      </c>
      <c r="E122" s="5">
        <f t="shared" si="13"/>
        <v>251.01369863013696</v>
      </c>
      <c r="F122" s="17">
        <f t="shared" si="17"/>
        <v>5.3535510787072553</v>
      </c>
      <c r="G122" s="9">
        <v>0.85999999999999988</v>
      </c>
      <c r="H122" s="12">
        <f t="shared" si="14"/>
        <v>107.95231193696297</v>
      </c>
      <c r="I122" s="17">
        <f t="shared" si="18"/>
        <v>6.7200696991388753</v>
      </c>
      <c r="J122" s="32">
        <v>5.3999999999999986</v>
      </c>
      <c r="K122" s="25">
        <f t="shared" si="15"/>
        <v>242.91621830390531</v>
      </c>
      <c r="L122" s="17">
        <f t="shared" si="19"/>
        <v>5.7886141046661237</v>
      </c>
      <c r="M122" s="28">
        <v>1280</v>
      </c>
      <c r="N122" s="5">
        <f t="shared" si="20"/>
        <v>110.99137931034484</v>
      </c>
      <c r="O122" s="17">
        <f t="shared" si="21"/>
        <v>6.216843501326295</v>
      </c>
      <c r="P122" s="17">
        <f t="shared" si="22"/>
        <v>20</v>
      </c>
      <c r="Q122" s="66">
        <f t="shared" si="23"/>
        <v>1.4814814814814815E-2</v>
      </c>
    </row>
    <row r="123" spans="1:17" ht="15.75" x14ac:dyDescent="0.25">
      <c r="A123" s="20">
        <v>22.400000000000002</v>
      </c>
      <c r="B123" s="23">
        <f t="shared" si="12"/>
        <v>11.236853660066505</v>
      </c>
      <c r="C123" s="17">
        <f t="shared" si="16"/>
        <v>2.8988314861298772</v>
      </c>
      <c r="D123" s="9">
        <v>2.85</v>
      </c>
      <c r="E123" s="5">
        <f t="shared" si="13"/>
        <v>245.62296877324809</v>
      </c>
      <c r="F123" s="17">
        <f t="shared" si="17"/>
        <v>5.3907298568888677</v>
      </c>
      <c r="G123" s="9">
        <v>0.84999999999999987</v>
      </c>
      <c r="H123" s="12">
        <f t="shared" si="14"/>
        <v>101.19305716161084</v>
      </c>
      <c r="I123" s="17">
        <f t="shared" si="18"/>
        <v>6.759254775352133</v>
      </c>
      <c r="J123" s="32">
        <v>5.2999999999999989</v>
      </c>
      <c r="K123" s="25">
        <f t="shared" si="15"/>
        <v>237.0737531470993</v>
      </c>
      <c r="L123" s="17">
        <f t="shared" si="19"/>
        <v>5.8424651568060142</v>
      </c>
      <c r="M123" s="28">
        <v>1300</v>
      </c>
      <c r="N123" s="5">
        <f t="shared" si="20"/>
        <v>104.77453580901854</v>
      </c>
      <c r="O123" s="17">
        <f t="shared" si="21"/>
        <v>6.0284543043162984</v>
      </c>
      <c r="P123" s="17">
        <f t="shared" si="22"/>
        <v>20</v>
      </c>
      <c r="Q123" s="66">
        <f t="shared" si="23"/>
        <v>1.5046296296296295E-2</v>
      </c>
    </row>
    <row r="124" spans="1:17" ht="15.75" x14ac:dyDescent="0.25">
      <c r="A124" s="20">
        <v>22.5</v>
      </c>
      <c r="B124" s="23">
        <f t="shared" si="12"/>
        <v>8.3635176135684315</v>
      </c>
      <c r="C124" s="17">
        <f t="shared" si="16"/>
        <v>2.8733360464980731</v>
      </c>
      <c r="D124" s="9">
        <v>2.81</v>
      </c>
      <c r="E124" s="5">
        <f t="shared" si="13"/>
        <v>240.1942746228406</v>
      </c>
      <c r="F124" s="17">
        <f t="shared" si="17"/>
        <v>5.4286941504074946</v>
      </c>
      <c r="G124" s="9">
        <v>0.83999999999999986</v>
      </c>
      <c r="H124" s="12">
        <f t="shared" si="14"/>
        <v>94.393923738959884</v>
      </c>
      <c r="I124" s="17">
        <f t="shared" si="18"/>
        <v>6.7991334226509537</v>
      </c>
      <c r="J124" s="32">
        <v>5.1999999999999993</v>
      </c>
      <c r="K124" s="25">
        <f t="shared" si="15"/>
        <v>231.17590545899341</v>
      </c>
      <c r="L124" s="17">
        <f t="shared" si="19"/>
        <v>5.8978476881058839</v>
      </c>
      <c r="M124" s="28">
        <v>1320</v>
      </c>
      <c r="N124" s="5">
        <f t="shared" si="20"/>
        <v>98.746081504702246</v>
      </c>
      <c r="O124" s="17">
        <f t="shared" si="21"/>
        <v>5.8485004444861062</v>
      </c>
      <c r="P124" s="17">
        <f t="shared" si="22"/>
        <v>20</v>
      </c>
      <c r="Q124" s="66">
        <f t="shared" si="23"/>
        <v>1.5277777777777777E-2</v>
      </c>
    </row>
    <row r="125" spans="1:17" ht="15.75" x14ac:dyDescent="0.25">
      <c r="A125" s="20">
        <v>22.6</v>
      </c>
      <c r="B125" s="23">
        <f t="shared" si="12"/>
        <v>5.5153421278976618</v>
      </c>
      <c r="C125" s="17">
        <f t="shared" si="16"/>
        <v>2.8481754856707697</v>
      </c>
      <c r="D125" s="9">
        <v>2.77</v>
      </c>
      <c r="E125" s="5">
        <f t="shared" si="13"/>
        <v>234.72680260699721</v>
      </c>
      <c r="F125" s="17">
        <f t="shared" si="17"/>
        <v>5.4674720158433843</v>
      </c>
      <c r="G125" s="9">
        <v>0.82999999999999985</v>
      </c>
      <c r="H125" s="12">
        <f t="shared" si="14"/>
        <v>87.554197393037299</v>
      </c>
      <c r="I125" s="17">
        <f t="shared" si="18"/>
        <v>6.8397263459225854</v>
      </c>
      <c r="J125" s="32">
        <v>5.0999999999999979</v>
      </c>
      <c r="K125" s="25">
        <f t="shared" si="15"/>
        <v>225.22106976411953</v>
      </c>
      <c r="L125" s="17">
        <f t="shared" si="19"/>
        <v>5.9548356948738785</v>
      </c>
      <c r="M125" s="28">
        <v>1340</v>
      </c>
      <c r="N125" s="5">
        <f t="shared" si="20"/>
        <v>92.89758106021614</v>
      </c>
      <c r="O125" s="17">
        <f t="shared" si="21"/>
        <v>5.6764857255304975</v>
      </c>
      <c r="P125" s="17">
        <f t="shared" si="22"/>
        <v>20</v>
      </c>
      <c r="Q125" s="66">
        <f t="shared" si="23"/>
        <v>1.5509259259259259E-2</v>
      </c>
    </row>
    <row r="126" spans="1:17" ht="15.75" x14ac:dyDescent="0.25">
      <c r="A126" s="20">
        <v>22.700000000000003</v>
      </c>
      <c r="B126" s="23">
        <f t="shared" si="12"/>
        <v>2.6919981634621717</v>
      </c>
      <c r="C126" s="17">
        <f t="shared" si="16"/>
        <v>2.8233439644354901</v>
      </c>
      <c r="D126" s="9">
        <v>2.73</v>
      </c>
      <c r="E126" s="5">
        <f t="shared" si="13"/>
        <v>229.21970967389521</v>
      </c>
      <c r="F126" s="17">
        <f t="shared" si="17"/>
        <v>5.5070929331020011</v>
      </c>
      <c r="G126" s="9">
        <v>0.81999999999999984</v>
      </c>
      <c r="H126" s="12">
        <f t="shared" si="14"/>
        <v>80.673142267177056</v>
      </c>
      <c r="I126" s="17">
        <f t="shared" si="18"/>
        <v>6.881055125860243</v>
      </c>
      <c r="J126" s="32">
        <v>4.9999999999999982</v>
      </c>
      <c r="K126" s="25">
        <f t="shared" si="15"/>
        <v>219.20756148642954</v>
      </c>
      <c r="L126" s="17">
        <f t="shared" si="19"/>
        <v>6.0135082776899935</v>
      </c>
      <c r="M126" s="28">
        <v>1360</v>
      </c>
      <c r="N126" s="5">
        <f t="shared" si="20"/>
        <v>87.221095334685643</v>
      </c>
      <c r="O126" s="17">
        <f t="shared" si="21"/>
        <v>5.5119499073992984</v>
      </c>
      <c r="P126" s="17">
        <f t="shared" si="22"/>
        <v>20</v>
      </c>
      <c r="Q126" s="66">
        <f t="shared" si="23"/>
        <v>1.5740740740740739E-2</v>
      </c>
    </row>
    <row r="127" spans="1:17" ht="15.75" x14ac:dyDescent="0.25">
      <c r="A127" s="188">
        <v>22.8</v>
      </c>
      <c r="B127" s="23">
        <f t="shared" si="12"/>
        <v>-0.10683760683764981</v>
      </c>
      <c r="C127" s="17">
        <f t="shared" si="16"/>
        <v>2.7988357702998217</v>
      </c>
      <c r="D127" s="9">
        <v>2.69</v>
      </c>
      <c r="E127" s="5">
        <f t="shared" si="13"/>
        <v>223.67212177427967</v>
      </c>
      <c r="F127" s="17">
        <f t="shared" si="17"/>
        <v>5.5475878996155359</v>
      </c>
      <c r="G127" s="9">
        <v>0.80999999999999983</v>
      </c>
      <c r="H127" s="12">
        <f t="shared" si="14"/>
        <v>73.749999999999929</v>
      </c>
      <c r="I127" s="17">
        <f t="shared" si="18"/>
        <v>6.923142267177127</v>
      </c>
      <c r="J127" s="32">
        <v>4.8999999999999986</v>
      </c>
      <c r="K127" s="25">
        <f t="shared" si="15"/>
        <v>213.13361138320676</v>
      </c>
      <c r="L127" s="17">
        <f t="shared" si="19"/>
        <v>6.0739501032227849</v>
      </c>
      <c r="M127" s="28">
        <v>1380</v>
      </c>
      <c r="N127" s="5">
        <f t="shared" si="20"/>
        <v>81.709145427286344</v>
      </c>
      <c r="O127" s="17">
        <f t="shared" si="21"/>
        <v>5.3544656243306719</v>
      </c>
      <c r="P127" s="17">
        <v>30</v>
      </c>
      <c r="Q127" s="66">
        <f t="shared" si="23"/>
        <v>1.5972222222222221E-2</v>
      </c>
    </row>
    <row r="128" spans="1:17" ht="15.75" x14ac:dyDescent="0.25">
      <c r="D128" s="9">
        <v>2.65</v>
      </c>
      <c r="E128" s="5">
        <f t="shared" si="13"/>
        <v>218.08313224199568</v>
      </c>
      <c r="F128" s="17">
        <f t="shared" si="17"/>
        <v>5.5889895322839891</v>
      </c>
      <c r="G128" s="9">
        <v>0.79999999999999982</v>
      </c>
      <c r="H128" s="12">
        <f t="shared" si="14"/>
        <v>66.783988749894718</v>
      </c>
      <c r="I128" s="17">
        <f t="shared" si="18"/>
        <v>6.9660112501052112</v>
      </c>
      <c r="J128" s="32">
        <v>4.7999999999999989</v>
      </c>
      <c r="K128" s="25">
        <f t="shared" si="15"/>
        <v>206.99735946504438</v>
      </c>
      <c r="L128" s="17">
        <f t="shared" si="19"/>
        <v>6.1362519181623725</v>
      </c>
      <c r="M128" s="28">
        <v>1400</v>
      </c>
      <c r="N128" s="5">
        <f t="shared" si="20"/>
        <v>76.354679802955673</v>
      </c>
      <c r="O128" s="17">
        <f t="shared" si="21"/>
        <v>5.20363560674393</v>
      </c>
      <c r="P128" s="17">
        <v>30</v>
      </c>
      <c r="Q128" s="66">
        <f t="shared" si="23"/>
        <v>1.6203703703703703E-2</v>
      </c>
    </row>
    <row r="129" spans="4:17" ht="15.75" x14ac:dyDescent="0.25">
      <c r="D129" s="9">
        <v>2.61</v>
      </c>
      <c r="E129" s="5">
        <f t="shared" si="13"/>
        <v>212.45180006408728</v>
      </c>
      <c r="F129" s="17">
        <f t="shared" si="17"/>
        <v>5.6313321779084049</v>
      </c>
      <c r="G129" s="9">
        <v>0.78999999999999981</v>
      </c>
      <c r="H129" s="12">
        <f t="shared" si="14"/>
        <v>59.774302164448535</v>
      </c>
      <c r="I129" s="17">
        <f t="shared" si="18"/>
        <v>7.0096865854461825</v>
      </c>
      <c r="J129" s="32">
        <v>4.6999999999999993</v>
      </c>
      <c r="K129" s="25">
        <f t="shared" si="15"/>
        <v>200.79684834267024</v>
      </c>
      <c r="L129" s="17">
        <f t="shared" si="19"/>
        <v>6.200511122374138</v>
      </c>
      <c r="M129" s="28">
        <v>1420</v>
      </c>
      <c r="N129" s="5">
        <f t="shared" si="20"/>
        <v>71.151044196211743</v>
      </c>
      <c r="O129" s="17">
        <f t="shared" si="21"/>
        <v>5.059090173223197</v>
      </c>
      <c r="P129" s="17">
        <v>30</v>
      </c>
      <c r="Q129" s="66">
        <f t="shared" si="23"/>
        <v>1.6435185185185185E-2</v>
      </c>
    </row>
    <row r="130" spans="4:17" ht="15.75" x14ac:dyDescent="0.25">
      <c r="D130" s="9">
        <v>2.57</v>
      </c>
      <c r="E130" s="5">
        <f t="shared" si="13"/>
        <v>206.777148031114</v>
      </c>
      <c r="F130" s="17">
        <f t="shared" si="17"/>
        <v>5.6746520329732846</v>
      </c>
      <c r="G130" s="9">
        <v>0.77999999999999992</v>
      </c>
      <c r="H130" s="12">
        <f t="shared" si="14"/>
        <v>52.720108290980889</v>
      </c>
      <c r="I130" s="17">
        <f t="shared" si="18"/>
        <v>7.0541938734676464</v>
      </c>
      <c r="J130" s="32">
        <v>4.5999999999999979</v>
      </c>
      <c r="K130" s="25">
        <f t="shared" si="15"/>
        <v>194.5300159331679</v>
      </c>
      <c r="L130" s="17">
        <f t="shared" si="19"/>
        <v>6.2668324095023422</v>
      </c>
      <c r="M130" s="28">
        <v>1440</v>
      </c>
      <c r="N130" s="5">
        <f t="shared" si="20"/>
        <v>66.091954022988546</v>
      </c>
      <c r="O130" s="17">
        <f t="shared" si="21"/>
        <v>7.3305184142622792</v>
      </c>
      <c r="P130" s="17">
        <v>30</v>
      </c>
      <c r="Q130" s="66">
        <f t="shared" si="23"/>
        <v>1.6666666666666666E-2</v>
      </c>
    </row>
    <row r="131" spans="4:17" ht="15.75" x14ac:dyDescent="0.25">
      <c r="D131" s="9">
        <v>2.5299999999999998</v>
      </c>
      <c r="E131" s="5">
        <f t="shared" si="13"/>
        <v>201.05816075739114</v>
      </c>
      <c r="F131" s="17">
        <f t="shared" si="17"/>
        <v>5.7189872737228598</v>
      </c>
      <c r="G131" s="9">
        <v>0.76999999999999991</v>
      </c>
      <c r="H131" s="12">
        <f t="shared" si="14"/>
        <v>45.62054842401519</v>
      </c>
      <c r="I131" s="17">
        <f t="shared" si="18"/>
        <v>7.0995598669656985</v>
      </c>
      <c r="J131" s="32">
        <v>4.4999999999999982</v>
      </c>
      <c r="K131" s="25">
        <f t="shared" si="15"/>
        <v>188.19468744855186</v>
      </c>
      <c r="L131" s="17">
        <f t="shared" si="19"/>
        <v>6.335328484616042</v>
      </c>
      <c r="M131" s="28">
        <v>1470</v>
      </c>
      <c r="N131" s="5">
        <f t="shared" si="20"/>
        <v>58.761435608726266</v>
      </c>
      <c r="O131" s="17">
        <f t="shared" si="21"/>
        <v>7.0372976776917753</v>
      </c>
      <c r="P131" s="17">
        <v>30</v>
      </c>
      <c r="Q131" s="66">
        <f t="shared" si="23"/>
        <v>1.7013888888888887E-2</v>
      </c>
    </row>
    <row r="132" spans="4:17" ht="15.75" x14ac:dyDescent="0.25">
      <c r="D132" s="9">
        <v>2.4900000000000002</v>
      </c>
      <c r="E132" s="5">
        <f t="shared" ref="E132:E161" si="24">(SQRT(D132)-1.15028)/0.00219</f>
        <v>195.29378255979452</v>
      </c>
      <c r="F132" s="17">
        <f t="shared" si="17"/>
        <v>5.7643781975966135</v>
      </c>
      <c r="G132" s="9">
        <v>0.7599999999999999</v>
      </c>
      <c r="H132" s="12">
        <f t="shared" ref="H132:H137" si="25">(SQRT(G132)-0.841)/0.0008</f>
        <v>38.474735885168364</v>
      </c>
      <c r="I132" s="17">
        <f t="shared" si="18"/>
        <v>7.1458125388468261</v>
      </c>
      <c r="J132" s="32">
        <v>4.3999999999999986</v>
      </c>
      <c r="K132" s="25">
        <f t="shared" ref="K132:K155" si="26">(SQRT(J132)-1.425)/0.0037</f>
        <v>181.78856657846021</v>
      </c>
      <c r="L132" s="17">
        <f t="shared" si="19"/>
        <v>6.4061208700916552</v>
      </c>
      <c r="M132" s="28">
        <v>1500</v>
      </c>
      <c r="N132" s="5">
        <f t="shared" si="20"/>
        <v>51.724137931034491</v>
      </c>
      <c r="O132" s="17">
        <f t="shared" si="21"/>
        <v>6.7613252197430782</v>
      </c>
      <c r="P132" s="17">
        <v>30</v>
      </c>
      <c r="Q132" s="66">
        <f t="shared" si="23"/>
        <v>1.7361111111111112E-2</v>
      </c>
    </row>
    <row r="133" spans="4:17" ht="15.75" x14ac:dyDescent="0.25">
      <c r="D133" s="9">
        <v>2.4500000000000002</v>
      </c>
      <c r="E133" s="5">
        <f t="shared" si="24"/>
        <v>189.48291518258117</v>
      </c>
      <c r="F133" s="17">
        <f t="shared" ref="F133:F161" si="27">E132-E133</f>
        <v>5.8108673772133557</v>
      </c>
      <c r="G133" s="9">
        <v>0.74999999999999989</v>
      </c>
      <c r="H133" s="12">
        <f t="shared" si="25"/>
        <v>31.281754730548283</v>
      </c>
      <c r="I133" s="17">
        <f t="shared" ref="I133:I137" si="28">H132-H133</f>
        <v>7.1929811546200817</v>
      </c>
      <c r="J133" s="32">
        <v>4.2999999999999989</v>
      </c>
      <c r="K133" s="25">
        <f t="shared" si="26"/>
        <v>175.309225765614</v>
      </c>
      <c r="L133" s="17">
        <f t="shared" ref="L133:L155" si="29">K132-K133</f>
        <v>6.4793408128462033</v>
      </c>
      <c r="M133" s="28">
        <v>1530</v>
      </c>
      <c r="N133" s="5">
        <f t="shared" ref="N133:N140" si="30">(3000/(M133)-1.7)/0.0058</f>
        <v>44.962812711291413</v>
      </c>
      <c r="O133" s="17">
        <f t="shared" ref="O133:O140" si="31">N133-N134</f>
        <v>6.5012742497529317</v>
      </c>
      <c r="P133" s="17">
        <v>30</v>
      </c>
      <c r="Q133" s="66">
        <f t="shared" ref="Q133:Q140" si="32">M133/86400</f>
        <v>1.7708333333333333E-2</v>
      </c>
    </row>
    <row r="134" spans="4:17" ht="15.75" x14ac:dyDescent="0.25">
      <c r="D134" s="9">
        <v>2.41</v>
      </c>
      <c r="E134" s="5">
        <f t="shared" si="24"/>
        <v>183.62441535433902</v>
      </c>
      <c r="F134" s="17">
        <f t="shared" si="27"/>
        <v>5.8584998282421452</v>
      </c>
      <c r="G134" s="9">
        <v>0.73999999999999988</v>
      </c>
      <c r="H134" s="12">
        <f t="shared" si="25"/>
        <v>24.040658380328342</v>
      </c>
      <c r="I134" s="17">
        <f t="shared" si="28"/>
        <v>7.2410963502199408</v>
      </c>
      <c r="J134" s="32">
        <v>4.1999999999999993</v>
      </c>
      <c r="K134" s="25">
        <f t="shared" si="26"/>
        <v>168.7540954572755</v>
      </c>
      <c r="L134" s="17">
        <f t="shared" si="29"/>
        <v>6.5551303083385051</v>
      </c>
      <c r="M134" s="28">
        <v>1560</v>
      </c>
      <c r="N134" s="5">
        <f t="shared" si="30"/>
        <v>38.461538461538481</v>
      </c>
      <c r="O134" s="17">
        <f t="shared" si="31"/>
        <v>6.2559431459886952</v>
      </c>
      <c r="P134" s="17">
        <v>30</v>
      </c>
      <c r="Q134" s="66">
        <f t="shared" si="32"/>
        <v>1.8055555555555554E-2</v>
      </c>
    </row>
    <row r="135" spans="4:17" ht="15.75" x14ac:dyDescent="0.25">
      <c r="D135" s="9">
        <v>2.37</v>
      </c>
      <c r="E135" s="5">
        <f t="shared" si="24"/>
        <v>177.71709216167369</v>
      </c>
      <c r="F135" s="17">
        <f t="shared" si="27"/>
        <v>5.9073231926653307</v>
      </c>
      <c r="G135" s="9">
        <v>0.72999999999999987</v>
      </c>
      <c r="H135" s="12">
        <f t="shared" si="25"/>
        <v>16.750468164691277</v>
      </c>
      <c r="I135" s="17">
        <f t="shared" si="28"/>
        <v>7.2901902156370646</v>
      </c>
      <c r="J135" s="32">
        <v>4.0999999999999979</v>
      </c>
      <c r="K135" s="25">
        <f t="shared" si="26"/>
        <v>162.12045219774538</v>
      </c>
      <c r="L135" s="17">
        <f t="shared" si="29"/>
        <v>6.6336432595301176</v>
      </c>
      <c r="M135" s="28">
        <v>1590</v>
      </c>
      <c r="N135" s="5">
        <f t="shared" si="30"/>
        <v>32.205595315549786</v>
      </c>
      <c r="O135" s="17">
        <f t="shared" si="31"/>
        <v>6.02424154798911</v>
      </c>
      <c r="P135" s="17">
        <v>30</v>
      </c>
      <c r="Q135" s="66">
        <f t="shared" si="32"/>
        <v>1.8402777777777778E-2</v>
      </c>
    </row>
    <row r="136" spans="4:17" ht="15.75" x14ac:dyDescent="0.25">
      <c r="D136" s="9">
        <v>2.33</v>
      </c>
      <c r="E136" s="5">
        <f t="shared" si="24"/>
        <v>171.75970422254557</v>
      </c>
      <c r="F136" s="17">
        <f t="shared" si="27"/>
        <v>5.9573879391281253</v>
      </c>
      <c r="G136" s="9">
        <v>0.71999999999999986</v>
      </c>
      <c r="H136" s="12">
        <f t="shared" si="25"/>
        <v>9.4101717798211748</v>
      </c>
      <c r="I136" s="17">
        <f t="shared" si="28"/>
        <v>7.3402963848701024</v>
      </c>
      <c r="J136" s="32">
        <v>3.9999999999999982</v>
      </c>
      <c r="K136" s="25">
        <f t="shared" si="26"/>
        <v>155.40540540540528</v>
      </c>
      <c r="L136" s="17">
        <f t="shared" si="29"/>
        <v>6.7150467923401038</v>
      </c>
      <c r="M136" s="28">
        <v>1620</v>
      </c>
      <c r="N136" s="5">
        <f t="shared" si="30"/>
        <v>26.181353767560676</v>
      </c>
      <c r="O136" s="17">
        <f t="shared" si="31"/>
        <v>5.805178218971335</v>
      </c>
      <c r="P136" s="17">
        <v>30</v>
      </c>
      <c r="Q136" s="66">
        <f t="shared" si="32"/>
        <v>1.8749999999999999E-2</v>
      </c>
    </row>
    <row r="137" spans="4:17" ht="15.75" x14ac:dyDescent="0.25">
      <c r="D137" s="9">
        <v>2.29</v>
      </c>
      <c r="E137" s="5">
        <f t="shared" si="24"/>
        <v>165.75095664025369</v>
      </c>
      <c r="F137" s="17">
        <f t="shared" si="27"/>
        <v>6.0087475822918748</v>
      </c>
      <c r="G137" s="9">
        <v>0.70999999999999985</v>
      </c>
      <c r="H137" s="12">
        <f t="shared" si="25"/>
        <v>2.0187216470447797</v>
      </c>
      <c r="I137" s="17">
        <f t="shared" si="28"/>
        <v>7.3914501327763951</v>
      </c>
      <c r="J137" s="32">
        <v>3.8999999999999986</v>
      </c>
      <c r="K137" s="25">
        <f t="shared" si="26"/>
        <v>148.60588265220258</v>
      </c>
      <c r="L137" s="17">
        <f t="shared" si="29"/>
        <v>6.7995227532026945</v>
      </c>
      <c r="M137" s="28">
        <v>1650</v>
      </c>
      <c r="N137" s="5">
        <f t="shared" si="30"/>
        <v>20.376175548589341</v>
      </c>
      <c r="O137" s="17">
        <f t="shared" si="31"/>
        <v>5.5978504254366062</v>
      </c>
      <c r="P137" s="17">
        <v>30</v>
      </c>
      <c r="Q137" s="66">
        <f t="shared" si="32"/>
        <v>1.9097222222222224E-2</v>
      </c>
    </row>
    <row r="138" spans="4:17" ht="15.75" x14ac:dyDescent="0.25">
      <c r="D138" s="9">
        <v>2.25</v>
      </c>
      <c r="E138" s="5">
        <f t="shared" si="24"/>
        <v>159.68949771689498</v>
      </c>
      <c r="F138" s="17">
        <f t="shared" si="27"/>
        <v>6.0614589233587139</v>
      </c>
      <c r="J138" s="32">
        <v>3.7999999999999985</v>
      </c>
      <c r="K138" s="25">
        <f t="shared" si="26"/>
        <v>141.71861323291685</v>
      </c>
      <c r="L138" s="17">
        <f t="shared" si="29"/>
        <v>6.8872694192857296</v>
      </c>
      <c r="M138" s="28">
        <v>1680</v>
      </c>
      <c r="N138" s="5">
        <f t="shared" si="30"/>
        <v>14.778325123152735</v>
      </c>
      <c r="O138" s="17">
        <f t="shared" si="31"/>
        <v>5.4014346210353814</v>
      </c>
      <c r="P138" s="17">
        <v>30</v>
      </c>
      <c r="Q138" s="66">
        <f t="shared" si="32"/>
        <v>1.9444444444444445E-2</v>
      </c>
    </row>
    <row r="139" spans="4:17" ht="15.75" x14ac:dyDescent="0.25">
      <c r="D139" s="9">
        <v>2.21</v>
      </c>
      <c r="E139" s="5">
        <f t="shared" si="24"/>
        <v>153.5739154026715</v>
      </c>
      <c r="F139" s="17">
        <f t="shared" si="27"/>
        <v>6.1155823142234738</v>
      </c>
      <c r="J139" s="32">
        <v>3.6999999999999984</v>
      </c>
      <c r="K139" s="25">
        <f t="shared" si="26"/>
        <v>134.7401097749011</v>
      </c>
      <c r="L139" s="17">
        <f t="shared" si="29"/>
        <v>6.9785034580157514</v>
      </c>
      <c r="M139" s="28">
        <v>1710</v>
      </c>
      <c r="N139" s="5">
        <f t="shared" si="30"/>
        <v>9.3768905021173534</v>
      </c>
      <c r="O139" s="17">
        <f t="shared" si="31"/>
        <v>5.2151782547927503</v>
      </c>
      <c r="P139" s="17">
        <v>30</v>
      </c>
      <c r="Q139" s="66">
        <f t="shared" si="32"/>
        <v>1.9791666666666666E-2</v>
      </c>
    </row>
    <row r="140" spans="4:17" ht="15.75" x14ac:dyDescent="0.25">
      <c r="D140" s="9">
        <v>2.17</v>
      </c>
      <c r="E140" s="5">
        <f t="shared" si="24"/>
        <v>147.40273345462262</v>
      </c>
      <c r="F140" s="17">
        <f t="shared" si="27"/>
        <v>6.1711819480488828</v>
      </c>
      <c r="J140" s="32">
        <v>3.5999999999999988</v>
      </c>
      <c r="K140" s="25">
        <f t="shared" si="26"/>
        <v>127.66664759487223</v>
      </c>
      <c r="L140" s="17">
        <f t="shared" si="29"/>
        <v>7.0734621800288693</v>
      </c>
      <c r="M140" s="28">
        <v>1740</v>
      </c>
      <c r="N140" s="5">
        <f t="shared" si="30"/>
        <v>4.1617122473246031</v>
      </c>
      <c r="O140" s="17">
        <f t="shared" si="31"/>
        <v>4.1617122473246031</v>
      </c>
      <c r="P140" s="17">
        <v>30</v>
      </c>
      <c r="Q140" s="66">
        <f t="shared" si="32"/>
        <v>2.013888888888889E-2</v>
      </c>
    </row>
    <row r="141" spans="4:17" ht="15.75" x14ac:dyDescent="0.25">
      <c r="D141" s="9">
        <v>2.13</v>
      </c>
      <c r="E141" s="5">
        <f t="shared" si="24"/>
        <v>141.17440727517916</v>
      </c>
      <c r="F141" s="17">
        <f t="shared" si="27"/>
        <v>6.2283261794434566</v>
      </c>
      <c r="J141" s="32">
        <v>3.4999999999999987</v>
      </c>
      <c r="K141" s="25">
        <f t="shared" si="26"/>
        <v>120.49424145593794</v>
      </c>
      <c r="L141" s="17">
        <f t="shared" si="29"/>
        <v>7.1724061389342921</v>
      </c>
    </row>
    <row r="142" spans="4:17" ht="15.75" x14ac:dyDescent="0.25">
      <c r="D142" s="9">
        <v>2.09</v>
      </c>
      <c r="E142" s="5">
        <f t="shared" si="24"/>
        <v>134.88731939730417</v>
      </c>
      <c r="F142" s="17">
        <f t="shared" si="27"/>
        <v>6.2870878778749955</v>
      </c>
      <c r="J142" s="32">
        <v>3.3999999999999986</v>
      </c>
      <c r="K142" s="25">
        <f t="shared" si="26"/>
        <v>113.21861931312891</v>
      </c>
      <c r="L142" s="17">
        <f t="shared" si="29"/>
        <v>7.2756221428090271</v>
      </c>
    </row>
    <row r="143" spans="4:17" ht="15.75" x14ac:dyDescent="0.25">
      <c r="D143" s="9">
        <v>2.0499999999999998</v>
      </c>
      <c r="E143" s="5">
        <f t="shared" si="24"/>
        <v>128.53977457882888</v>
      </c>
      <c r="F143" s="17">
        <f t="shared" si="27"/>
        <v>6.347544818475285</v>
      </c>
      <c r="J143" s="32">
        <v>3.2999999999999985</v>
      </c>
      <c r="K143" s="25">
        <f t="shared" si="26"/>
        <v>105.83519255634985</v>
      </c>
      <c r="L143" s="17">
        <f t="shared" si="29"/>
        <v>7.383426756779059</v>
      </c>
    </row>
    <row r="144" spans="4:17" ht="15.75" x14ac:dyDescent="0.25">
      <c r="D144" s="9">
        <v>2.0099999999999998</v>
      </c>
      <c r="E144" s="5">
        <f t="shared" si="24"/>
        <v>122.12999446382761</v>
      </c>
      <c r="F144" s="17">
        <f t="shared" si="27"/>
        <v>6.4097801150012685</v>
      </c>
      <c r="J144" s="32">
        <v>3.1999999999999984</v>
      </c>
      <c r="K144" s="25">
        <f t="shared" si="26"/>
        <v>98.339022162116535</v>
      </c>
      <c r="L144" s="17">
        <f t="shared" si="29"/>
        <v>7.4961703942333173</v>
      </c>
    </row>
    <row r="145" spans="4:12" ht="15.75" x14ac:dyDescent="0.25">
      <c r="D145" s="9">
        <v>1.97</v>
      </c>
      <c r="E145" s="5">
        <f t="shared" si="24"/>
        <v>115.6561117633881</v>
      </c>
      <c r="F145" s="17">
        <f t="shared" si="27"/>
        <v>6.4738827004395176</v>
      </c>
      <c r="J145" s="32">
        <v>3.0999999999999988</v>
      </c>
      <c r="K145" s="25">
        <f t="shared" si="26"/>
        <v>90.724780044837956</v>
      </c>
      <c r="L145" s="17">
        <f t="shared" si="29"/>
        <v>7.6142421172785788</v>
      </c>
    </row>
    <row r="146" spans="4:12" ht="15.75" x14ac:dyDescent="0.25">
      <c r="D146" s="9">
        <v>1.93</v>
      </c>
      <c r="E146" s="5">
        <f t="shared" si="24"/>
        <v>109.1161639018176</v>
      </c>
      <c r="F146" s="17">
        <f t="shared" si="27"/>
        <v>6.5399478615704965</v>
      </c>
      <c r="J146" s="32">
        <v>2.9999999999999987</v>
      </c>
      <c r="K146" s="25">
        <f t="shared" si="26"/>
        <v>82.986704748345105</v>
      </c>
      <c r="L146" s="17">
        <f t="shared" si="29"/>
        <v>7.7380752964928519</v>
      </c>
    </row>
    <row r="147" spans="4:12" ht="15.75" x14ac:dyDescent="0.25">
      <c r="D147" s="9">
        <v>1.8900000000000001</v>
      </c>
      <c r="E147" s="5">
        <f t="shared" si="24"/>
        <v>102.50808606701007</v>
      </c>
      <c r="F147" s="17">
        <f t="shared" si="27"/>
        <v>6.6080778348075313</v>
      </c>
      <c r="J147" s="32">
        <v>2.8999999999999986</v>
      </c>
      <c r="K147" s="25">
        <f t="shared" si="26"/>
        <v>75.118550430443165</v>
      </c>
      <c r="L147" s="17">
        <f t="shared" si="29"/>
        <v>7.86815431790194</v>
      </c>
    </row>
    <row r="148" spans="4:12" ht="15.75" x14ac:dyDescent="0.25">
      <c r="D148" s="9">
        <v>1.85</v>
      </c>
      <c r="E148" s="5">
        <f t="shared" si="24"/>
        <v>95.829703595225695</v>
      </c>
      <c r="F148" s="17">
        <f t="shared" si="27"/>
        <v>6.6783824717843743</v>
      </c>
      <c r="J148" s="32">
        <v>2.7999999999999985</v>
      </c>
      <c r="K148" s="25">
        <f t="shared" si="26"/>
        <v>67.113527856256923</v>
      </c>
      <c r="L148" s="17">
        <f t="shared" si="29"/>
        <v>8.005022574186242</v>
      </c>
    </row>
    <row r="149" spans="4:12" ht="15.75" x14ac:dyDescent="0.25">
      <c r="D149" s="9">
        <v>1.81</v>
      </c>
      <c r="E149" s="5">
        <f t="shared" si="24"/>
        <v>89.078723610671759</v>
      </c>
      <c r="F149" s="17">
        <f t="shared" si="27"/>
        <v>6.7509799845539362</v>
      </c>
      <c r="J149" s="32">
        <v>2.6999999999999984</v>
      </c>
      <c r="K149" s="25">
        <f t="shared" si="26"/>
        <v>58.964235814999384</v>
      </c>
      <c r="L149" s="17">
        <f t="shared" si="29"/>
        <v>8.1492920412575387</v>
      </c>
    </row>
    <row r="150" spans="4:12" ht="15.75" x14ac:dyDescent="0.25">
      <c r="D150" s="9">
        <v>1.77</v>
      </c>
      <c r="E150" s="5">
        <f t="shared" si="24"/>
        <v>82.252725828770409</v>
      </c>
      <c r="F150" s="17">
        <f t="shared" si="27"/>
        <v>6.82599778190135</v>
      </c>
      <c r="J150" s="32">
        <v>2.5999999999999988</v>
      </c>
      <c r="K150" s="25">
        <f t="shared" si="26"/>
        <v>50.662580989110687</v>
      </c>
      <c r="L150" s="17">
        <f t="shared" si="29"/>
        <v>8.3016548258886971</v>
      </c>
    </row>
    <row r="151" spans="4:12" ht="15.75" x14ac:dyDescent="0.25">
      <c r="D151" s="9">
        <v>1.73</v>
      </c>
      <c r="E151" s="5">
        <f t="shared" si="24"/>
        <v>75.349152418534459</v>
      </c>
      <c r="F151" s="17">
        <f t="shared" si="27"/>
        <v>6.9035734102359498</v>
      </c>
      <c r="J151" s="32">
        <v>2.4999999999999982</v>
      </c>
      <c r="K151" s="25">
        <f t="shared" si="26"/>
        <v>42.199683806537578</v>
      </c>
      <c r="L151" s="17">
        <f t="shared" si="29"/>
        <v>8.4628971825731085</v>
      </c>
    </row>
    <row r="152" spans="4:12" ht="15.75" x14ac:dyDescent="0.25">
      <c r="D152" s="9">
        <v>1.69</v>
      </c>
      <c r="E152" s="5">
        <f t="shared" si="24"/>
        <v>68.365296803652996</v>
      </c>
      <c r="F152" s="17">
        <f t="shared" si="27"/>
        <v>6.9838556148814632</v>
      </c>
      <c r="J152" s="32">
        <v>2.3999999999999986</v>
      </c>
      <c r="K152" s="25">
        <f t="shared" si="26"/>
        <v>33.565767157558462</v>
      </c>
      <c r="L152" s="17">
        <f t="shared" si="29"/>
        <v>8.6339166489791168</v>
      </c>
    </row>
    <row r="153" spans="4:12" ht="15.75" x14ac:dyDescent="0.25">
      <c r="D153" s="9">
        <v>1.65</v>
      </c>
      <c r="E153" s="5">
        <f t="shared" si="24"/>
        <v>61.298291263247904</v>
      </c>
      <c r="F153" s="17">
        <f t="shared" si="27"/>
        <v>7.0670055404050913</v>
      </c>
      <c r="J153" s="32">
        <v>2.2999999999999985</v>
      </c>
      <c r="K153" s="25">
        <f t="shared" si="26"/>
        <v>24.750024002786354</v>
      </c>
      <c r="L153" s="17">
        <f t="shared" si="29"/>
        <v>8.8157431547721075</v>
      </c>
    </row>
    <row r="154" spans="4:12" ht="15.75" x14ac:dyDescent="0.25">
      <c r="D154" s="9">
        <v>1.6099999999999999</v>
      </c>
      <c r="E154" s="5">
        <f t="shared" si="24"/>
        <v>54.145093171210938</v>
      </c>
      <c r="F154" s="17">
        <f t="shared" si="27"/>
        <v>7.1531980920369662</v>
      </c>
      <c r="J154" s="32">
        <v>2.1999999999999984</v>
      </c>
      <c r="K154" s="25">
        <f t="shared" si="26"/>
        <v>15.740458761927549</v>
      </c>
      <c r="L154" s="17">
        <f t="shared" si="29"/>
        <v>9.0095652408588052</v>
      </c>
    </row>
    <row r="155" spans="4:12" ht="15.75" x14ac:dyDescent="0.25">
      <c r="D155" s="9">
        <v>1.57</v>
      </c>
      <c r="E155" s="5">
        <f t="shared" si="24"/>
        <v>46.902469686834131</v>
      </c>
      <c r="F155" s="17">
        <f t="shared" si="27"/>
        <v>7.2426234843768071</v>
      </c>
      <c r="J155" s="32">
        <v>2.0999999999999988</v>
      </c>
      <c r="K155" s="25">
        <f t="shared" si="26"/>
        <v>6.5236958429576886</v>
      </c>
      <c r="L155" s="17">
        <f t="shared" si="29"/>
        <v>9.2167629189698594</v>
      </c>
    </row>
    <row r="156" spans="4:12" x14ac:dyDescent="0.25">
      <c r="D156" s="9">
        <v>1.53</v>
      </c>
      <c r="E156" s="5">
        <f t="shared" si="24"/>
        <v>39.5669806782184</v>
      </c>
      <c r="F156" s="17">
        <f t="shared" si="27"/>
        <v>7.3354890086157312</v>
      </c>
    </row>
    <row r="157" spans="4:12" x14ac:dyDescent="0.25">
      <c r="D157" s="9">
        <v>1.49</v>
      </c>
      <c r="E157" s="5">
        <f t="shared" si="24"/>
        <v>32.134959622543526</v>
      </c>
      <c r="F157" s="17">
        <f t="shared" si="27"/>
        <v>7.4320210556748734</v>
      </c>
    </row>
    <row r="158" spans="4:12" x14ac:dyDescent="0.25">
      <c r="D158" s="9">
        <v>1.45</v>
      </c>
      <c r="E158" s="5">
        <f t="shared" si="24"/>
        <v>24.602492182296643</v>
      </c>
      <c r="F158" s="17">
        <f t="shared" si="27"/>
        <v>7.532467440246883</v>
      </c>
    </row>
    <row r="159" spans="4:12" x14ac:dyDescent="0.25">
      <c r="D159" s="9">
        <v>1.41</v>
      </c>
      <c r="E159" s="5">
        <f t="shared" si="24"/>
        <v>16.965392102187995</v>
      </c>
      <c r="F159" s="17">
        <f t="shared" si="27"/>
        <v>7.6371000801086488</v>
      </c>
    </row>
    <row r="160" spans="4:12" x14ac:dyDescent="0.25">
      <c r="D160" s="9">
        <v>1.3699999999999999</v>
      </c>
      <c r="E160" s="5">
        <f t="shared" si="24"/>
        <v>9.2191740054623335</v>
      </c>
      <c r="F160" s="17">
        <f t="shared" si="27"/>
        <v>7.7462180967256611</v>
      </c>
    </row>
    <row r="161" spans="4:15" x14ac:dyDescent="0.25">
      <c r="D161" s="9">
        <v>1.3299999999999998</v>
      </c>
      <c r="E161" s="5">
        <f t="shared" si="24"/>
        <v>1.3590225877075193</v>
      </c>
      <c r="F161" s="17">
        <f t="shared" si="27"/>
        <v>7.860151417754814</v>
      </c>
    </row>
    <row r="162" spans="4:15" x14ac:dyDescent="0.25">
      <c r="D162" s="190"/>
      <c r="E162" s="189"/>
      <c r="F162" s="16"/>
    </row>
    <row r="164" spans="4:15" x14ac:dyDescent="0.25">
      <c r="O164" s="194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D288F-8FDF-47C8-A54B-DB3328C01077}">
  <dimension ref="A1:Q171"/>
  <sheetViews>
    <sheetView topLeftCell="A55" workbookViewId="0">
      <selection activeCell="F36" sqref="F36"/>
    </sheetView>
  </sheetViews>
  <sheetFormatPr baseColWidth="10" defaultRowHeight="15" x14ac:dyDescent="0.25"/>
  <cols>
    <col min="3" max="3" width="11.42578125" style="1"/>
    <col min="5" max="5" width="11.42578125" style="1"/>
    <col min="13" max="13" width="13.28515625" style="1" customWidth="1"/>
    <col min="14" max="15" width="11.42578125" style="1"/>
  </cols>
  <sheetData>
    <row r="1" spans="1:17" ht="18.75" x14ac:dyDescent="0.3">
      <c r="A1" s="6" t="s">
        <v>0</v>
      </c>
      <c r="B1" s="3" t="s">
        <v>3</v>
      </c>
      <c r="C1" s="27" t="s">
        <v>22</v>
      </c>
      <c r="D1" s="8" t="s">
        <v>1</v>
      </c>
      <c r="E1" s="3" t="s">
        <v>3</v>
      </c>
      <c r="F1" s="26" t="s">
        <v>32</v>
      </c>
      <c r="G1" s="10" t="s">
        <v>2</v>
      </c>
      <c r="H1" s="3" t="s">
        <v>3</v>
      </c>
      <c r="I1" s="33" t="s">
        <v>31</v>
      </c>
      <c r="J1" s="10" t="s">
        <v>4</v>
      </c>
      <c r="K1" s="11" t="s">
        <v>3</v>
      </c>
      <c r="L1" s="29" t="s">
        <v>33</v>
      </c>
      <c r="M1" s="109" t="s">
        <v>65</v>
      </c>
      <c r="N1" s="3" t="s">
        <v>3</v>
      </c>
      <c r="O1" s="1" t="s">
        <v>29</v>
      </c>
      <c r="P1" s="43" t="s">
        <v>28</v>
      </c>
      <c r="Q1" t="s">
        <v>64</v>
      </c>
    </row>
    <row r="2" spans="1:17" x14ac:dyDescent="0.25">
      <c r="A2" s="7">
        <v>11.1</v>
      </c>
      <c r="B2" s="5">
        <f t="shared" ref="B2:B45" si="0">(100/(A2+0.24)-4.0062)/0.00656</f>
        <v>733.55825482858017</v>
      </c>
      <c r="C2" s="27">
        <v>10</v>
      </c>
      <c r="D2" s="9">
        <v>6.85</v>
      </c>
      <c r="E2" s="12">
        <f t="shared" ref="E2:E34" si="1">(SQRT(D2)-1.0935)/0.00208</f>
        <v>732.57233925984633</v>
      </c>
      <c r="F2" s="1">
        <v>4</v>
      </c>
      <c r="G2" s="9">
        <v>1.9</v>
      </c>
      <c r="H2" s="12">
        <f t="shared" ref="H2:H33" si="2">(SQRT(G2)-0.8807)/0.00068</f>
        <v>731.91893413091475</v>
      </c>
      <c r="I2" s="1">
        <v>5</v>
      </c>
      <c r="J2" s="9">
        <v>17.7</v>
      </c>
      <c r="K2" s="12">
        <f t="shared" ref="K2:K33" si="3">(SQRT(J2)-1.279)/0.00398</f>
        <v>735.71276220917741</v>
      </c>
      <c r="L2" s="1">
        <v>5</v>
      </c>
      <c r="M2" s="39">
        <v>552</v>
      </c>
      <c r="N2" s="5">
        <f>(3000/(M2)-1.75)/0.005</f>
        <v>736.95652173913049</v>
      </c>
      <c r="O2" s="1">
        <v>3</v>
      </c>
      <c r="P2" s="16">
        <f>N2-N3</f>
        <v>5.875440658049456</v>
      </c>
      <c r="Q2" s="66">
        <f>M2/86400</f>
        <v>6.3888888888888893E-3</v>
      </c>
    </row>
    <row r="3" spans="1:17" x14ac:dyDescent="0.25">
      <c r="A3" s="7">
        <v>11.2</v>
      </c>
      <c r="B3" s="5">
        <f t="shared" si="0"/>
        <v>721.80773494797893</v>
      </c>
      <c r="C3" s="16">
        <f>B2-B3</f>
        <v>11.750519880601246</v>
      </c>
      <c r="D3" s="9">
        <v>6.81</v>
      </c>
      <c r="E3" s="12">
        <f t="shared" si="1"/>
        <v>728.89311064422009</v>
      </c>
      <c r="F3" s="16">
        <f>E2-E3</f>
        <v>3.6792286156262435</v>
      </c>
      <c r="G3" s="9">
        <v>1.89</v>
      </c>
      <c r="H3" s="12">
        <f t="shared" si="2"/>
        <v>726.57751248051761</v>
      </c>
      <c r="I3" s="16">
        <f>H2-H3</f>
        <v>5.3414216503971375</v>
      </c>
      <c r="J3" s="9">
        <v>17.599999999999998</v>
      </c>
      <c r="K3" s="12">
        <f t="shared" si="3"/>
        <v>732.72246047251394</v>
      </c>
      <c r="L3" s="16">
        <f>K2-K3</f>
        <v>2.9903017366634685</v>
      </c>
      <c r="M3" s="39">
        <v>555</v>
      </c>
      <c r="N3" s="5">
        <f t="shared" ref="N3:N66" si="4">(3000/(M3)-1.75)/0.005</f>
        <v>731.08108108108104</v>
      </c>
      <c r="O3" s="16">
        <f>M3-M2</f>
        <v>3</v>
      </c>
      <c r="P3" s="16">
        <f t="shared" ref="P3:P66" si="5">N3-N4</f>
        <v>5.8122638767800936</v>
      </c>
      <c r="Q3" s="66">
        <f t="shared" ref="Q3:Q66" si="6">M3/86400</f>
        <v>6.4236111111111108E-3</v>
      </c>
    </row>
    <row r="4" spans="1:17" x14ac:dyDescent="0.25">
      <c r="A4" s="7">
        <v>11.299999999999999</v>
      </c>
      <c r="B4" s="5">
        <f t="shared" si="0"/>
        <v>710.26086359217175</v>
      </c>
      <c r="C4" s="16">
        <f t="shared" ref="C4:C63" si="7">B3-B4</f>
        <v>11.546871355807184</v>
      </c>
      <c r="D4" s="9">
        <v>6.77</v>
      </c>
      <c r="E4" s="12">
        <f t="shared" si="1"/>
        <v>725.20306069785477</v>
      </c>
      <c r="F4" s="16">
        <f t="shared" ref="F4:F67" si="8">E3-E4</f>
        <v>3.6900499463653205</v>
      </c>
      <c r="G4" s="9">
        <v>1.88</v>
      </c>
      <c r="H4" s="12">
        <f t="shared" si="2"/>
        <v>721.22194129442471</v>
      </c>
      <c r="I4" s="16">
        <f t="shared" ref="I4:I67" si="9">H3-H4</f>
        <v>5.3555711860929023</v>
      </c>
      <c r="J4" s="9">
        <v>17.5</v>
      </c>
      <c r="K4" s="12">
        <f t="shared" si="3"/>
        <v>729.72365142471801</v>
      </c>
      <c r="L4" s="16">
        <f t="shared" ref="L4:L67" si="10">K3-K4</f>
        <v>2.9988090477959304</v>
      </c>
      <c r="M4" s="39">
        <v>558</v>
      </c>
      <c r="N4" s="5">
        <f t="shared" si="4"/>
        <v>725.26881720430094</v>
      </c>
      <c r="O4" s="16">
        <f t="shared" ref="O4:O67" si="11">M4-M3</f>
        <v>3</v>
      </c>
      <c r="P4" s="16">
        <f t="shared" si="5"/>
        <v>5.7501006267608545</v>
      </c>
      <c r="Q4" s="66">
        <f t="shared" si="6"/>
        <v>6.4583333333333333E-3</v>
      </c>
    </row>
    <row r="5" spans="1:17" x14ac:dyDescent="0.25">
      <c r="A5" s="7">
        <v>11.4</v>
      </c>
      <c r="B5" s="5">
        <f t="shared" si="0"/>
        <v>698.91239208783838</v>
      </c>
      <c r="C5" s="16">
        <f t="shared" si="7"/>
        <v>11.348471504333361</v>
      </c>
      <c r="D5" s="9">
        <v>6.7299999999999995</v>
      </c>
      <c r="E5" s="12">
        <f t="shared" si="1"/>
        <v>721.50209337238925</v>
      </c>
      <c r="F5" s="16">
        <f t="shared" si="8"/>
        <v>3.7009673254655127</v>
      </c>
      <c r="G5" s="9">
        <v>1.8699999999999999</v>
      </c>
      <c r="H5" s="12">
        <f t="shared" si="2"/>
        <v>715.85210752607964</v>
      </c>
      <c r="I5" s="16">
        <f t="shared" si="9"/>
        <v>5.3698337683450745</v>
      </c>
      <c r="J5" s="9">
        <v>17.399999999999999</v>
      </c>
      <c r="K5" s="12">
        <f t="shared" si="3"/>
        <v>726.71626204091501</v>
      </c>
      <c r="L5" s="16">
        <f t="shared" si="10"/>
        <v>3.0073893838030017</v>
      </c>
      <c r="M5" s="39">
        <v>561</v>
      </c>
      <c r="N5" s="5">
        <f t="shared" si="4"/>
        <v>719.51871657754009</v>
      </c>
      <c r="O5" s="16">
        <f t="shared" si="11"/>
        <v>3</v>
      </c>
      <c r="P5" s="16">
        <f t="shared" si="5"/>
        <v>5.6889293434975343</v>
      </c>
      <c r="Q5" s="66">
        <f t="shared" si="6"/>
        <v>6.4930555555555557E-3</v>
      </c>
    </row>
    <row r="6" spans="1:17" x14ac:dyDescent="0.25">
      <c r="A6" s="7">
        <v>11.5</v>
      </c>
      <c r="B6" s="5">
        <f t="shared" si="0"/>
        <v>687.75725059209719</v>
      </c>
      <c r="C6" s="16">
        <f t="shared" si="7"/>
        <v>11.155141495741191</v>
      </c>
      <c r="D6" s="9">
        <v>6.6899999999999995</v>
      </c>
      <c r="E6" s="12">
        <f t="shared" si="1"/>
        <v>717.79011119015036</v>
      </c>
      <c r="F6" s="16">
        <f t="shared" si="8"/>
        <v>3.7119821822388985</v>
      </c>
      <c r="G6" s="9">
        <v>1.8599999999999999</v>
      </c>
      <c r="H6" s="12">
        <f t="shared" si="2"/>
        <v>710.46789661556693</v>
      </c>
      <c r="I6" s="16">
        <f t="shared" si="9"/>
        <v>5.3842109105127065</v>
      </c>
      <c r="J6" s="9">
        <v>17.3</v>
      </c>
      <c r="K6" s="12">
        <f t="shared" si="3"/>
        <v>723.70021824549849</v>
      </c>
      <c r="L6" s="16">
        <f t="shared" si="10"/>
        <v>3.0160437954165218</v>
      </c>
      <c r="M6" s="39">
        <v>564</v>
      </c>
      <c r="N6" s="5">
        <f t="shared" si="4"/>
        <v>713.82978723404256</v>
      </c>
      <c r="O6" s="16">
        <f t="shared" si="11"/>
        <v>3</v>
      </c>
      <c r="P6" s="16">
        <f t="shared" si="5"/>
        <v>5.6287290329843245</v>
      </c>
      <c r="Q6" s="66">
        <f t="shared" si="6"/>
        <v>6.5277777777777782E-3</v>
      </c>
    </row>
    <row r="7" spans="1:17" x14ac:dyDescent="0.25">
      <c r="A7" s="7">
        <v>11.6</v>
      </c>
      <c r="B7" s="5">
        <f t="shared" si="0"/>
        <v>676.79054054054052</v>
      </c>
      <c r="C7" s="16">
        <f t="shared" si="7"/>
        <v>10.966710051556674</v>
      </c>
      <c r="D7" s="9">
        <v>6.6499999999999995</v>
      </c>
      <c r="E7" s="12">
        <f t="shared" si="1"/>
        <v>714.06701521419484</v>
      </c>
      <c r="F7" s="16">
        <f t="shared" si="8"/>
        <v>3.7230959759555162</v>
      </c>
      <c r="G7" s="9">
        <v>1.8499999999999999</v>
      </c>
      <c r="H7" s="12">
        <f t="shared" si="2"/>
        <v>705.06919246109442</v>
      </c>
      <c r="I7" s="16">
        <f t="shared" si="9"/>
        <v>5.3987041544725116</v>
      </c>
      <c r="J7" s="9">
        <v>17.2</v>
      </c>
      <c r="K7" s="12">
        <f t="shared" si="3"/>
        <v>720.67544489084014</v>
      </c>
      <c r="L7" s="16">
        <f t="shared" si="10"/>
        <v>3.0247733546583504</v>
      </c>
      <c r="M7" s="39">
        <v>567</v>
      </c>
      <c r="N7" s="5">
        <f t="shared" si="4"/>
        <v>708.20105820105823</v>
      </c>
      <c r="O7" s="16">
        <f t="shared" si="11"/>
        <v>3</v>
      </c>
      <c r="P7" s="16">
        <f t="shared" si="5"/>
        <v>5.5694792536897921</v>
      </c>
      <c r="Q7" s="66">
        <f t="shared" si="6"/>
        <v>6.5624999999999998E-3</v>
      </c>
    </row>
    <row r="8" spans="1:17" x14ac:dyDescent="0.25">
      <c r="A8" s="7">
        <v>11.7</v>
      </c>
      <c r="B8" s="5">
        <f t="shared" si="0"/>
        <v>666.00752747477247</v>
      </c>
      <c r="C8" s="16">
        <f t="shared" si="7"/>
        <v>10.783013065768046</v>
      </c>
      <c r="D8" s="9">
        <v>6.6099999999999994</v>
      </c>
      <c r="E8" s="12">
        <f t="shared" si="1"/>
        <v>710.33270501754248</v>
      </c>
      <c r="F8" s="16">
        <f t="shared" si="8"/>
        <v>3.7343101966523591</v>
      </c>
      <c r="G8" s="9">
        <v>1.8399999999999999</v>
      </c>
      <c r="H8" s="12">
        <f t="shared" si="2"/>
        <v>699.65587738978468</v>
      </c>
      <c r="I8" s="16">
        <f t="shared" si="9"/>
        <v>5.4133150713097393</v>
      </c>
      <c r="J8" s="9">
        <v>17.099999999999998</v>
      </c>
      <c r="K8" s="12">
        <f t="shared" si="3"/>
        <v>717.64186573544373</v>
      </c>
      <c r="L8" s="16">
        <f t="shared" si="10"/>
        <v>3.03357915539641</v>
      </c>
      <c r="M8" s="39">
        <v>570</v>
      </c>
      <c r="N8" s="5">
        <f t="shared" si="4"/>
        <v>702.63157894736844</v>
      </c>
      <c r="O8" s="16">
        <f t="shared" si="11"/>
        <v>3</v>
      </c>
      <c r="P8" s="16">
        <f t="shared" si="5"/>
        <v>5.5111600992009926</v>
      </c>
      <c r="Q8" s="66">
        <f t="shared" si="6"/>
        <v>6.5972222222222222E-3</v>
      </c>
    </row>
    <row r="9" spans="1:17" x14ac:dyDescent="0.25">
      <c r="A9" s="7">
        <v>11.799999999999999</v>
      </c>
      <c r="B9" s="5">
        <f t="shared" si="0"/>
        <v>655.40363422737221</v>
      </c>
      <c r="C9" s="16">
        <f t="shared" si="7"/>
        <v>10.603893247400265</v>
      </c>
      <c r="D9" s="9">
        <v>6.5699999999999994</v>
      </c>
      <c r="E9" s="12">
        <f t="shared" si="1"/>
        <v>706.58707865156703</v>
      </c>
      <c r="F9" s="16">
        <f t="shared" si="8"/>
        <v>3.7456263659754541</v>
      </c>
      <c r="G9" s="9">
        <v>1.8299999999999998</v>
      </c>
      <c r="H9" s="12">
        <f t="shared" si="2"/>
        <v>694.22783212774721</v>
      </c>
      <c r="I9" s="16">
        <f t="shared" si="9"/>
        <v>5.4280452620374717</v>
      </c>
      <c r="J9" s="9">
        <v>17</v>
      </c>
      <c r="K9" s="12">
        <f t="shared" si="3"/>
        <v>714.59940342152277</v>
      </c>
      <c r="L9" s="16">
        <f t="shared" si="10"/>
        <v>3.0424623139209643</v>
      </c>
      <c r="M9" s="39">
        <v>573</v>
      </c>
      <c r="N9" s="5">
        <f t="shared" si="4"/>
        <v>697.12041884816745</v>
      </c>
      <c r="O9" s="16">
        <f t="shared" si="11"/>
        <v>3</v>
      </c>
      <c r="P9" s="16">
        <f t="shared" si="5"/>
        <v>5.4537521815008176</v>
      </c>
      <c r="Q9" s="66">
        <f t="shared" si="6"/>
        <v>6.6319444444444446E-3</v>
      </c>
    </row>
    <row r="10" spans="1:17" x14ac:dyDescent="0.25">
      <c r="A10" s="7">
        <v>11.9</v>
      </c>
      <c r="B10" s="5">
        <f t="shared" si="0"/>
        <v>644.97443444368548</v>
      </c>
      <c r="C10" s="16">
        <f t="shared" si="7"/>
        <v>10.429199783686727</v>
      </c>
      <c r="D10" s="9">
        <v>6.5299999999999994</v>
      </c>
      <c r="E10" s="12">
        <f t="shared" si="1"/>
        <v>702.83003261352292</v>
      </c>
      <c r="F10" s="16">
        <f t="shared" si="8"/>
        <v>3.7570460380441091</v>
      </c>
      <c r="G10" s="9">
        <v>1.8199999999999998</v>
      </c>
      <c r="H10" s="12">
        <f t="shared" si="2"/>
        <v>688.78493576941764</v>
      </c>
      <c r="I10" s="16">
        <f t="shared" si="9"/>
        <v>5.4428963583295626</v>
      </c>
      <c r="J10" s="9">
        <v>16.899999999999999</v>
      </c>
      <c r="K10" s="12">
        <f t="shared" si="3"/>
        <v>711.54797945198322</v>
      </c>
      <c r="L10" s="16">
        <f t="shared" si="10"/>
        <v>3.0514239695395418</v>
      </c>
      <c r="M10" s="39">
        <v>576</v>
      </c>
      <c r="N10" s="5">
        <f t="shared" si="4"/>
        <v>691.66666666666663</v>
      </c>
      <c r="O10" s="16">
        <f t="shared" si="11"/>
        <v>3</v>
      </c>
      <c r="P10" s="16">
        <f t="shared" si="5"/>
        <v>5.3972366148532274</v>
      </c>
      <c r="Q10" s="66">
        <f t="shared" si="6"/>
        <v>6.6666666666666671E-3</v>
      </c>
    </row>
    <row r="11" spans="1:17" x14ac:dyDescent="0.25">
      <c r="A11" s="7">
        <v>12</v>
      </c>
      <c r="B11" s="5">
        <f t="shared" si="0"/>
        <v>634.71564642117005</v>
      </c>
      <c r="C11" s="16">
        <f t="shared" si="7"/>
        <v>10.258788022515432</v>
      </c>
      <c r="D11" s="9">
        <v>6.4899999999999993</v>
      </c>
      <c r="E11" s="12">
        <f t="shared" si="1"/>
        <v>699.06146181317285</v>
      </c>
      <c r="F11" s="16">
        <f t="shared" si="8"/>
        <v>3.7685708003500622</v>
      </c>
      <c r="G11" s="9">
        <v>1.8099999999999998</v>
      </c>
      <c r="H11" s="12">
        <f t="shared" si="2"/>
        <v>683.3270657461336</v>
      </c>
      <c r="I11" s="16">
        <f t="shared" si="9"/>
        <v>5.4578700232840447</v>
      </c>
      <c r="J11" s="9">
        <v>16.8</v>
      </c>
      <c r="K11" s="12">
        <f t="shared" si="3"/>
        <v>708.48751416679397</v>
      </c>
      <c r="L11" s="16">
        <f t="shared" si="10"/>
        <v>3.0604652851892524</v>
      </c>
      <c r="M11" s="39">
        <v>579</v>
      </c>
      <c r="N11" s="5">
        <f t="shared" si="4"/>
        <v>686.2694300518134</v>
      </c>
      <c r="O11" s="16">
        <f t="shared" si="11"/>
        <v>3</v>
      </c>
      <c r="P11" s="16">
        <f t="shared" si="5"/>
        <v>5.3415950002669206</v>
      </c>
      <c r="Q11" s="66">
        <f t="shared" si="6"/>
        <v>6.7013888888888887E-3</v>
      </c>
    </row>
    <row r="12" spans="1:17" x14ac:dyDescent="0.25">
      <c r="A12" s="7">
        <v>12.1</v>
      </c>
      <c r="B12" s="5">
        <f t="shared" si="0"/>
        <v>624.6231272482903</v>
      </c>
      <c r="C12" s="16">
        <f t="shared" si="7"/>
        <v>10.092519172879747</v>
      </c>
      <c r="D12" s="9">
        <v>6.4499999999999993</v>
      </c>
      <c r="E12" s="12">
        <f t="shared" si="1"/>
        <v>695.28125953848996</v>
      </c>
      <c r="F12" s="16">
        <f t="shared" si="8"/>
        <v>3.7802022746828925</v>
      </c>
      <c r="G12" s="9">
        <v>1.7999999999999998</v>
      </c>
      <c r="H12" s="12">
        <f t="shared" si="2"/>
        <v>677.85409779393206</v>
      </c>
      <c r="I12" s="16">
        <f t="shared" si="9"/>
        <v>5.4729679522015431</v>
      </c>
      <c r="J12" s="9">
        <v>16.7</v>
      </c>
      <c r="K12" s="12">
        <f t="shared" si="3"/>
        <v>705.41792671872111</v>
      </c>
      <c r="L12" s="16">
        <f t="shared" si="10"/>
        <v>3.0695874480728662</v>
      </c>
      <c r="M12" s="39">
        <v>582</v>
      </c>
      <c r="N12" s="5">
        <f t="shared" si="4"/>
        <v>680.92783505154648</v>
      </c>
      <c r="O12" s="16">
        <f t="shared" si="11"/>
        <v>3</v>
      </c>
      <c r="P12" s="16">
        <f t="shared" si="5"/>
        <v>5.2868094105207319</v>
      </c>
      <c r="Q12" s="66">
        <f t="shared" si="6"/>
        <v>6.7361111111111111E-3</v>
      </c>
    </row>
    <row r="13" spans="1:17" x14ac:dyDescent="0.25">
      <c r="A13" s="7">
        <v>12.2</v>
      </c>
      <c r="B13" s="5">
        <f t="shared" si="0"/>
        <v>614.69286722610002</v>
      </c>
      <c r="C13" s="16">
        <f t="shared" si="7"/>
        <v>9.9302600221902821</v>
      </c>
      <c r="D13" s="9">
        <v>6.4099999999999993</v>
      </c>
      <c r="E13" s="12">
        <f t="shared" si="1"/>
        <v>691.4893174204002</v>
      </c>
      <c r="F13" s="16">
        <f t="shared" si="8"/>
        <v>3.7919421180897643</v>
      </c>
      <c r="G13" s="9">
        <v>1.7899999999999998</v>
      </c>
      <c r="H13" s="12">
        <f t="shared" si="2"/>
        <v>672.36590592053687</v>
      </c>
      <c r="I13" s="16">
        <f t="shared" si="9"/>
        <v>5.4881918733951807</v>
      </c>
      <c r="J13" s="9">
        <v>16.599999999999998</v>
      </c>
      <c r="K13" s="12">
        <f t="shared" si="3"/>
        <v>702.33913504841018</v>
      </c>
      <c r="L13" s="16">
        <f t="shared" si="10"/>
        <v>3.0787916703109204</v>
      </c>
      <c r="M13" s="39">
        <v>585</v>
      </c>
      <c r="N13" s="5">
        <f t="shared" si="4"/>
        <v>675.64102564102575</v>
      </c>
      <c r="O13" s="16">
        <f t="shared" si="11"/>
        <v>3</v>
      </c>
      <c r="P13" s="16">
        <f t="shared" si="5"/>
        <v>5.2328623757196056</v>
      </c>
      <c r="Q13" s="66">
        <f t="shared" si="6"/>
        <v>6.7708333333333336E-3</v>
      </c>
    </row>
    <row r="14" spans="1:17" x14ac:dyDescent="0.25">
      <c r="A14" s="7">
        <v>12.3</v>
      </c>
      <c r="B14" s="5">
        <f t="shared" si="0"/>
        <v>604.92098455673545</v>
      </c>
      <c r="C14" s="16">
        <f t="shared" si="7"/>
        <v>9.7718826693645724</v>
      </c>
      <c r="D14" s="9">
        <v>6.3699999999999992</v>
      </c>
      <c r="E14" s="12">
        <f t="shared" si="1"/>
        <v>687.68552539653479</v>
      </c>
      <c r="F14" s="16">
        <f t="shared" si="8"/>
        <v>3.8037920238654124</v>
      </c>
      <c r="G14" s="9">
        <v>1.7799999999999998</v>
      </c>
      <c r="H14" s="12">
        <f t="shared" si="2"/>
        <v>666.86236237151945</v>
      </c>
      <c r="I14" s="16">
        <f t="shared" si="9"/>
        <v>5.5035435490174223</v>
      </c>
      <c r="J14" s="9">
        <v>16.5</v>
      </c>
      <c r="K14" s="12">
        <f t="shared" si="3"/>
        <v>699.25105585878907</v>
      </c>
      <c r="L14" s="16">
        <f t="shared" si="10"/>
        <v>3.0880791896211122</v>
      </c>
      <c r="M14" s="39">
        <v>588</v>
      </c>
      <c r="N14" s="5">
        <f t="shared" si="4"/>
        <v>670.40816326530614</v>
      </c>
      <c r="O14" s="16">
        <f t="shared" si="11"/>
        <v>3</v>
      </c>
      <c r="P14" s="16">
        <f t="shared" si="5"/>
        <v>5.1797368693670478</v>
      </c>
      <c r="Q14" s="66">
        <f t="shared" si="6"/>
        <v>6.8055555555555551E-3</v>
      </c>
    </row>
    <row r="15" spans="1:17" x14ac:dyDescent="0.25">
      <c r="A15" s="7">
        <v>12.4</v>
      </c>
      <c r="B15" s="5">
        <f t="shared" si="0"/>
        <v>595.30372028403826</v>
      </c>
      <c r="C15" s="16">
        <f t="shared" si="7"/>
        <v>9.6172642726971844</v>
      </c>
      <c r="D15" s="9">
        <v>6.33</v>
      </c>
      <c r="E15" s="12">
        <f t="shared" si="1"/>
        <v>683.86977167395435</v>
      </c>
      <c r="F15" s="16">
        <f t="shared" si="8"/>
        <v>3.815753722580439</v>
      </c>
      <c r="G15" s="9">
        <v>1.77</v>
      </c>
      <c r="H15" s="12">
        <f t="shared" si="2"/>
        <v>661.34333759559865</v>
      </c>
      <c r="I15" s="16">
        <f t="shared" si="9"/>
        <v>5.5190247759207978</v>
      </c>
      <c r="J15" s="9">
        <v>16.399999999999999</v>
      </c>
      <c r="K15" s="12">
        <f t="shared" si="3"/>
        <v>696.15360458877308</v>
      </c>
      <c r="L15" s="16">
        <f t="shared" si="10"/>
        <v>3.0974512700159949</v>
      </c>
      <c r="M15" s="39">
        <v>591</v>
      </c>
      <c r="N15" s="5">
        <f t="shared" si="4"/>
        <v>665.2284263959391</v>
      </c>
      <c r="O15" s="16">
        <f t="shared" si="11"/>
        <v>3</v>
      </c>
      <c r="P15" s="16">
        <f t="shared" si="5"/>
        <v>5.1274162949290485</v>
      </c>
      <c r="Q15" s="66">
        <f t="shared" si="6"/>
        <v>6.8402777777777776E-3</v>
      </c>
    </row>
    <row r="16" spans="1:17" x14ac:dyDescent="0.25">
      <c r="A16" s="7">
        <v>12.5</v>
      </c>
      <c r="B16" s="5">
        <f t="shared" si="0"/>
        <v>585.83743347245093</v>
      </c>
      <c r="C16" s="16">
        <f t="shared" si="7"/>
        <v>9.466286811587338</v>
      </c>
      <c r="D16" s="9">
        <v>6.2899999999999991</v>
      </c>
      <c r="E16" s="12">
        <f t="shared" si="1"/>
        <v>680.04194269081279</v>
      </c>
      <c r="F16" s="16">
        <f t="shared" si="8"/>
        <v>3.8278289831415577</v>
      </c>
      <c r="G16" s="9">
        <v>1.7599999999999998</v>
      </c>
      <c r="H16" s="12">
        <f t="shared" si="2"/>
        <v>655.80870020905854</v>
      </c>
      <c r="I16" s="16">
        <f t="shared" si="9"/>
        <v>5.5346373865401119</v>
      </c>
      <c r="J16" s="9">
        <v>16.3</v>
      </c>
      <c r="K16" s="12">
        <f t="shared" si="3"/>
        <v>693.04669538624864</v>
      </c>
      <c r="L16" s="16">
        <f t="shared" si="10"/>
        <v>3.1069092025244345</v>
      </c>
      <c r="M16" s="39">
        <v>594</v>
      </c>
      <c r="N16" s="5">
        <f t="shared" si="4"/>
        <v>660.10101010101005</v>
      </c>
      <c r="O16" s="16">
        <f t="shared" si="11"/>
        <v>3</v>
      </c>
      <c r="P16" s="16">
        <f t="shared" si="5"/>
        <v>5.0758844728692338</v>
      </c>
      <c r="Q16" s="66">
        <f t="shared" si="6"/>
        <v>6.875E-3</v>
      </c>
    </row>
    <row r="17" spans="1:17" x14ac:dyDescent="0.25">
      <c r="A17" s="7">
        <v>12.6</v>
      </c>
      <c r="B17" s="5">
        <f t="shared" si="0"/>
        <v>576.51859661119988</v>
      </c>
      <c r="C17" s="16">
        <f t="shared" si="7"/>
        <v>9.318836861251043</v>
      </c>
      <c r="D17" s="9">
        <v>6.25</v>
      </c>
      <c r="E17" s="12">
        <f t="shared" si="1"/>
        <v>676.20192307692321</v>
      </c>
      <c r="F17" s="16">
        <f t="shared" si="8"/>
        <v>3.8400196138895808</v>
      </c>
      <c r="G17" s="9">
        <v>1.75</v>
      </c>
      <c r="H17" s="12">
        <f t="shared" si="2"/>
        <v>650.25831695925774</v>
      </c>
      <c r="I17" s="16">
        <f t="shared" si="9"/>
        <v>5.5503832498008023</v>
      </c>
      <c r="J17" s="9">
        <v>16.2</v>
      </c>
      <c r="K17" s="12">
        <f t="shared" si="3"/>
        <v>689.93024108030693</v>
      </c>
      <c r="L17" s="16">
        <f t="shared" si="10"/>
        <v>3.1164543059417156</v>
      </c>
      <c r="M17" s="39">
        <v>597</v>
      </c>
      <c r="N17" s="5">
        <f t="shared" si="4"/>
        <v>655.02512562814081</v>
      </c>
      <c r="O17" s="16">
        <f t="shared" si="11"/>
        <v>3</v>
      </c>
      <c r="P17" s="16">
        <f t="shared" si="5"/>
        <v>5.0251256281408132</v>
      </c>
      <c r="Q17" s="66">
        <f t="shared" si="6"/>
        <v>6.9097222222222225E-3</v>
      </c>
    </row>
    <row r="18" spans="1:17" x14ac:dyDescent="0.25">
      <c r="A18" s="7">
        <v>12.7</v>
      </c>
      <c r="B18" s="5">
        <f t="shared" si="0"/>
        <v>567.34379123157544</v>
      </c>
      <c r="C18" s="16">
        <f t="shared" si="7"/>
        <v>9.1748053796244449</v>
      </c>
      <c r="D18" s="9">
        <v>6.21</v>
      </c>
      <c r="E18" s="12">
        <f t="shared" si="1"/>
        <v>672.34959561318396</v>
      </c>
      <c r="F18" s="16">
        <f t="shared" si="8"/>
        <v>3.8523274637392433</v>
      </c>
      <c r="G18" s="9">
        <v>1.74</v>
      </c>
      <c r="H18" s="12">
        <f t="shared" si="2"/>
        <v>644.69205268719372</v>
      </c>
      <c r="I18" s="16">
        <f t="shared" si="9"/>
        <v>5.5662642720640179</v>
      </c>
      <c r="J18" s="9">
        <v>16.099999999999998</v>
      </c>
      <c r="K18" s="12">
        <f t="shared" si="3"/>
        <v>686.80415315270739</v>
      </c>
      <c r="L18" s="16">
        <f t="shared" si="10"/>
        <v>3.1260879275995421</v>
      </c>
      <c r="M18" s="39">
        <v>600</v>
      </c>
      <c r="N18" s="5">
        <f t="shared" si="4"/>
        <v>650</v>
      </c>
      <c r="O18" s="16">
        <f t="shared" si="11"/>
        <v>3</v>
      </c>
      <c r="P18" s="16">
        <f t="shared" si="5"/>
        <v>4.9751243781095127</v>
      </c>
      <c r="Q18" s="66">
        <f t="shared" si="6"/>
        <v>6.9444444444444441E-3</v>
      </c>
    </row>
    <row r="19" spans="1:17" x14ac:dyDescent="0.25">
      <c r="A19" s="7">
        <v>12.8</v>
      </c>
      <c r="B19" s="5">
        <f t="shared" si="0"/>
        <v>558.3097037258716</v>
      </c>
      <c r="C19" s="16">
        <f t="shared" si="7"/>
        <v>9.0340875057038375</v>
      </c>
      <c r="D19" s="9">
        <v>6.17</v>
      </c>
      <c r="E19" s="12">
        <f t="shared" si="1"/>
        <v>668.48484118982901</v>
      </c>
      <c r="F19" s="16">
        <f t="shared" si="8"/>
        <v>3.8647544233549525</v>
      </c>
      <c r="G19" s="9">
        <v>1.73</v>
      </c>
      <c r="H19" s="12">
        <f t="shared" si="2"/>
        <v>639.10977028910349</v>
      </c>
      <c r="I19" s="16">
        <f t="shared" si="9"/>
        <v>5.5822823980902285</v>
      </c>
      <c r="J19" s="9">
        <v>16</v>
      </c>
      <c r="K19" s="12">
        <f t="shared" si="3"/>
        <v>683.6683417085427</v>
      </c>
      <c r="L19" s="16">
        <f t="shared" si="10"/>
        <v>3.1358114441646876</v>
      </c>
      <c r="M19" s="39">
        <v>603</v>
      </c>
      <c r="N19" s="5">
        <f t="shared" si="4"/>
        <v>645.02487562189049</v>
      </c>
      <c r="O19" s="16">
        <f t="shared" si="11"/>
        <v>3</v>
      </c>
      <c r="P19" s="16">
        <f t="shared" si="5"/>
        <v>4.9258657209004468</v>
      </c>
      <c r="Q19" s="66">
        <f t="shared" si="6"/>
        <v>6.9791666666666665E-3</v>
      </c>
    </row>
    <row r="20" spans="1:17" x14ac:dyDescent="0.25">
      <c r="A20" s="7">
        <v>12.9</v>
      </c>
      <c r="B20" s="5">
        <f t="shared" si="0"/>
        <v>549.41312135724104</v>
      </c>
      <c r="C20" s="16">
        <f t="shared" si="7"/>
        <v>8.8965823686305612</v>
      </c>
      <c r="D20" s="9">
        <v>6.13</v>
      </c>
      <c r="E20" s="12">
        <f t="shared" si="1"/>
        <v>664.60753876345666</v>
      </c>
      <c r="F20" s="16">
        <f t="shared" si="8"/>
        <v>3.8773024263723528</v>
      </c>
      <c r="G20" s="9">
        <v>1.72</v>
      </c>
      <c r="H20" s="12">
        <f t="shared" si="2"/>
        <v>633.51133067705894</v>
      </c>
      <c r="I20" s="16">
        <f t="shared" si="9"/>
        <v>5.5984396120445581</v>
      </c>
      <c r="J20" s="9">
        <v>15.899999999999999</v>
      </c>
      <c r="K20" s="12">
        <f t="shared" si="3"/>
        <v>680.5227154460747</v>
      </c>
      <c r="L20" s="16">
        <f t="shared" si="10"/>
        <v>3.1456262624679994</v>
      </c>
      <c r="M20" s="39">
        <v>606</v>
      </c>
      <c r="N20" s="5">
        <f t="shared" si="4"/>
        <v>640.09900990099004</v>
      </c>
      <c r="O20" s="16">
        <f t="shared" si="11"/>
        <v>3</v>
      </c>
      <c r="P20" s="16">
        <f t="shared" si="5"/>
        <v>4.877335024142667</v>
      </c>
      <c r="Q20" s="66">
        <f t="shared" si="6"/>
        <v>7.013888888888889E-3</v>
      </c>
    </row>
    <row r="21" spans="1:17" x14ac:dyDescent="0.25">
      <c r="A21" s="7">
        <v>13</v>
      </c>
      <c r="B21" s="5">
        <f t="shared" si="0"/>
        <v>540.65092845037213</v>
      </c>
      <c r="C21" s="16">
        <f t="shared" si="7"/>
        <v>8.7621929068689042</v>
      </c>
      <c r="D21" s="9">
        <v>6.09</v>
      </c>
      <c r="E21" s="12">
        <f t="shared" si="1"/>
        <v>660.71756531279482</v>
      </c>
      <c r="F21" s="16">
        <f t="shared" si="8"/>
        <v>3.8899734506618415</v>
      </c>
      <c r="G21" s="9">
        <v>1.71</v>
      </c>
      <c r="H21" s="12">
        <f t="shared" si="2"/>
        <v>627.89659273853238</v>
      </c>
      <c r="I21" s="16">
        <f t="shared" si="9"/>
        <v>5.6147379385265594</v>
      </c>
      <c r="J21" s="9">
        <v>15.799999999999999</v>
      </c>
      <c r="K21" s="12">
        <f t="shared" si="3"/>
        <v>677.3671816257181</v>
      </c>
      <c r="L21" s="16">
        <f t="shared" si="10"/>
        <v>3.1555338203565952</v>
      </c>
      <c r="M21" s="39">
        <v>609</v>
      </c>
      <c r="N21" s="5">
        <f t="shared" si="4"/>
        <v>635.22167487684737</v>
      </c>
      <c r="O21" s="16">
        <f t="shared" si="11"/>
        <v>3</v>
      </c>
      <c r="P21" s="16">
        <f t="shared" si="5"/>
        <v>4.8295180141021774</v>
      </c>
      <c r="Q21" s="66">
        <f t="shared" si="6"/>
        <v>7.0486111111111114E-3</v>
      </c>
    </row>
    <row r="22" spans="1:17" x14ac:dyDescent="0.25">
      <c r="A22" s="7">
        <v>13.1</v>
      </c>
      <c r="B22" s="5">
        <f t="shared" si="0"/>
        <v>532.02010275350142</v>
      </c>
      <c r="C22" s="16">
        <f t="shared" si="7"/>
        <v>8.6308256968707155</v>
      </c>
      <c r="D22" s="9">
        <v>6.05</v>
      </c>
      <c r="E22" s="12">
        <f t="shared" si="1"/>
        <v>656.81479579315805</v>
      </c>
      <c r="F22" s="16">
        <f t="shared" si="8"/>
        <v>3.9027695196367631</v>
      </c>
      <c r="G22" s="9">
        <v>1.7</v>
      </c>
      <c r="H22" s="12">
        <f t="shared" si="2"/>
        <v>622.26541329489658</v>
      </c>
      <c r="I22" s="16">
        <f t="shared" si="9"/>
        <v>5.6311794436358014</v>
      </c>
      <c r="J22" s="9">
        <v>15.7</v>
      </c>
      <c r="K22" s="12">
        <f t="shared" si="3"/>
        <v>674.20164603813816</v>
      </c>
      <c r="L22" s="16">
        <f t="shared" si="10"/>
        <v>3.1655355875799387</v>
      </c>
      <c r="M22" s="39">
        <v>612</v>
      </c>
      <c r="N22" s="5">
        <f t="shared" si="4"/>
        <v>630.3921568627452</v>
      </c>
      <c r="O22" s="16">
        <f t="shared" si="11"/>
        <v>3</v>
      </c>
      <c r="P22" s="16">
        <f t="shared" si="5"/>
        <v>4.7824007651842066</v>
      </c>
      <c r="Q22" s="66">
        <f t="shared" si="6"/>
        <v>7.083333333333333E-3</v>
      </c>
    </row>
    <row r="23" spans="1:17" x14ac:dyDescent="0.25">
      <c r="A23" s="7">
        <v>13.2</v>
      </c>
      <c r="B23" s="5">
        <f t="shared" si="0"/>
        <v>523.51771196283403</v>
      </c>
      <c r="C23" s="16">
        <f t="shared" si="7"/>
        <v>8.5023907906673912</v>
      </c>
      <c r="D23" s="9">
        <v>6.01</v>
      </c>
      <c r="E23" s="12">
        <f t="shared" si="1"/>
        <v>652.8991030895445</v>
      </c>
      <c r="F23" s="16">
        <f t="shared" si="8"/>
        <v>3.9156927036135585</v>
      </c>
      <c r="G23" s="9">
        <v>1.69</v>
      </c>
      <c r="H23" s="12">
        <f t="shared" si="2"/>
        <v>616.61764705882354</v>
      </c>
      <c r="I23" s="16">
        <f t="shared" si="9"/>
        <v>5.6477662360730392</v>
      </c>
      <c r="J23" s="9">
        <v>15.6</v>
      </c>
      <c r="K23" s="12">
        <f t="shared" si="3"/>
        <v>671.02601297143212</v>
      </c>
      <c r="L23" s="16">
        <f t="shared" si="10"/>
        <v>3.1756330667060411</v>
      </c>
      <c r="M23" s="39">
        <v>615</v>
      </c>
      <c r="N23" s="5">
        <f t="shared" si="4"/>
        <v>625.60975609756099</v>
      </c>
      <c r="O23" s="16">
        <f t="shared" si="11"/>
        <v>3</v>
      </c>
      <c r="P23" s="16">
        <f t="shared" si="5"/>
        <v>4.7359696897940466</v>
      </c>
      <c r="Q23" s="66">
        <f t="shared" si="6"/>
        <v>7.1180555555555554E-3</v>
      </c>
    </row>
    <row r="24" spans="1:17" x14ac:dyDescent="0.25">
      <c r="A24" s="7">
        <v>13.3</v>
      </c>
      <c r="B24" s="5">
        <f t="shared" si="0"/>
        <v>515.14091040097992</v>
      </c>
      <c r="C24" s="16">
        <f t="shared" si="7"/>
        <v>8.3768015618541085</v>
      </c>
      <c r="D24" s="9">
        <v>5.97</v>
      </c>
      <c r="E24" s="12">
        <f t="shared" si="1"/>
        <v>648.9703579683287</v>
      </c>
      <c r="F24" s="16">
        <f t="shared" si="8"/>
        <v>3.9287451212157976</v>
      </c>
      <c r="G24" s="9">
        <v>1.68</v>
      </c>
      <c r="H24" s="12">
        <f t="shared" si="2"/>
        <v>610.95314659054691</v>
      </c>
      <c r="I24" s="16">
        <f t="shared" si="9"/>
        <v>5.6645004682766285</v>
      </c>
      <c r="J24" s="9">
        <v>15.5</v>
      </c>
      <c r="K24" s="12">
        <f t="shared" si="3"/>
        <v>667.8401851773632</v>
      </c>
      <c r="L24" s="16">
        <f t="shared" si="10"/>
        <v>3.1858277940689277</v>
      </c>
      <c r="M24" s="39">
        <v>618</v>
      </c>
      <c r="N24" s="5">
        <f t="shared" si="4"/>
        <v>620.87378640776694</v>
      </c>
      <c r="O24" s="16">
        <f t="shared" si="11"/>
        <v>3</v>
      </c>
      <c r="P24" s="16">
        <f t="shared" si="5"/>
        <v>4.6902115285398622</v>
      </c>
      <c r="Q24" s="66">
        <f t="shared" si="6"/>
        <v>7.1527777777777779E-3</v>
      </c>
    </row>
    <row r="25" spans="1:17" x14ac:dyDescent="0.25">
      <c r="A25" s="7">
        <v>13.4</v>
      </c>
      <c r="B25" s="5">
        <f t="shared" si="0"/>
        <v>506.88693584149917</v>
      </c>
      <c r="C25" s="16">
        <f t="shared" si="7"/>
        <v>8.2539745594807528</v>
      </c>
      <c r="D25" s="9">
        <v>5.93</v>
      </c>
      <c r="E25" s="12">
        <f t="shared" si="1"/>
        <v>645.02842902749239</v>
      </c>
      <c r="F25" s="16">
        <f t="shared" si="8"/>
        <v>3.9419289408363056</v>
      </c>
      <c r="G25" s="9">
        <v>1.67</v>
      </c>
      <c r="H25" s="12">
        <f t="shared" si="2"/>
        <v>605.27176225295352</v>
      </c>
      <c r="I25" s="16">
        <f t="shared" si="9"/>
        <v>5.6813843375933857</v>
      </c>
      <c r="J25" s="9">
        <v>15.399999999999999</v>
      </c>
      <c r="K25" s="12">
        <f t="shared" si="3"/>
        <v>664.64406383661219</v>
      </c>
      <c r="L25" s="16">
        <f t="shared" si="10"/>
        <v>3.1961213407510058</v>
      </c>
      <c r="M25" s="39">
        <v>621</v>
      </c>
      <c r="N25" s="5">
        <f t="shared" si="4"/>
        <v>616.18357487922708</v>
      </c>
      <c r="O25" s="16">
        <f t="shared" si="11"/>
        <v>3</v>
      </c>
      <c r="P25" s="16">
        <f t="shared" si="5"/>
        <v>4.6451133407656471</v>
      </c>
      <c r="Q25" s="66">
        <f t="shared" si="6"/>
        <v>7.1875000000000003E-3</v>
      </c>
    </row>
    <row r="26" spans="1:17" x14ac:dyDescent="0.25">
      <c r="A26" s="7">
        <v>13.5</v>
      </c>
      <c r="B26" s="5">
        <f t="shared" si="0"/>
        <v>498.75310647211273</v>
      </c>
      <c r="C26" s="16">
        <f t="shared" si="7"/>
        <v>8.133829369386433</v>
      </c>
      <c r="D26" s="9">
        <v>5.89</v>
      </c>
      <c r="E26" s="12">
        <f t="shared" si="1"/>
        <v>641.07318264534592</v>
      </c>
      <c r="F26" s="16">
        <f t="shared" si="8"/>
        <v>3.9552463821464698</v>
      </c>
      <c r="G26" s="9">
        <v>1.66</v>
      </c>
      <c r="H26" s="12">
        <f t="shared" si="2"/>
        <v>599.57334216545962</v>
      </c>
      <c r="I26" s="16">
        <f t="shared" si="9"/>
        <v>5.6984200874939006</v>
      </c>
      <c r="J26" s="9">
        <v>15.299999999999999</v>
      </c>
      <c r="K26" s="12">
        <f t="shared" si="3"/>
        <v>661.43754852301242</v>
      </c>
      <c r="L26" s="16">
        <f t="shared" si="10"/>
        <v>3.2065153135997662</v>
      </c>
      <c r="M26" s="39">
        <v>624</v>
      </c>
      <c r="N26" s="5">
        <f t="shared" si="4"/>
        <v>611.53846153846143</v>
      </c>
      <c r="O26" s="16">
        <f t="shared" si="11"/>
        <v>3</v>
      </c>
      <c r="P26" s="16">
        <f t="shared" si="5"/>
        <v>4.6006624953992059</v>
      </c>
      <c r="Q26" s="66">
        <f t="shared" si="6"/>
        <v>7.2222222222222219E-3</v>
      </c>
    </row>
    <row r="27" spans="1:17" x14ac:dyDescent="0.25">
      <c r="A27" s="7">
        <v>13.6</v>
      </c>
      <c r="B27" s="5">
        <f t="shared" si="0"/>
        <v>490.73681798956733</v>
      </c>
      <c r="C27" s="16">
        <f t="shared" si="7"/>
        <v>8.0162884825454057</v>
      </c>
      <c r="D27" s="9">
        <v>5.85</v>
      </c>
      <c r="E27" s="12">
        <f t="shared" si="1"/>
        <v>637.10448292767546</v>
      </c>
      <c r="F27" s="16">
        <f t="shared" si="8"/>
        <v>3.9686997176704608</v>
      </c>
      <c r="G27" s="9">
        <v>1.65</v>
      </c>
      <c r="H27" s="12">
        <f t="shared" si="2"/>
        <v>593.85773215663653</v>
      </c>
      <c r="I27" s="16">
        <f t="shared" si="9"/>
        <v>5.7156100088230914</v>
      </c>
      <c r="J27" s="9">
        <v>15.2</v>
      </c>
      <c r="K27" s="12">
        <f t="shared" si="3"/>
        <v>658.22053716672997</v>
      </c>
      <c r="L27" s="16">
        <f t="shared" si="10"/>
        <v>3.2170113562824554</v>
      </c>
      <c r="M27" s="39">
        <v>627</v>
      </c>
      <c r="N27" s="5">
        <f t="shared" si="4"/>
        <v>606.93779904306223</v>
      </c>
      <c r="O27" s="16">
        <f t="shared" si="11"/>
        <v>3</v>
      </c>
      <c r="P27" s="16">
        <f t="shared" si="5"/>
        <v>4.5568466621098196</v>
      </c>
      <c r="Q27" s="66">
        <f t="shared" si="6"/>
        <v>7.2569444444444443E-3</v>
      </c>
    </row>
    <row r="28" spans="1:17" x14ac:dyDescent="0.25">
      <c r="A28" s="7">
        <v>13.7</v>
      </c>
      <c r="B28" s="5">
        <f t="shared" si="0"/>
        <v>482.83554081954026</v>
      </c>
      <c r="C28" s="16">
        <f t="shared" si="7"/>
        <v>7.9012771700270719</v>
      </c>
      <c r="D28" s="9">
        <v>5.81</v>
      </c>
      <c r="E28" s="12">
        <f t="shared" si="1"/>
        <v>633.12219165326439</v>
      </c>
      <c r="F28" s="16">
        <f t="shared" si="8"/>
        <v>3.9822912744110681</v>
      </c>
      <c r="G28" s="9">
        <v>1.64</v>
      </c>
      <c r="H28" s="12">
        <f t="shared" si="2"/>
        <v>588.12477571554371</v>
      </c>
      <c r="I28" s="16">
        <f t="shared" si="9"/>
        <v>5.7329564410928242</v>
      </c>
      <c r="J28" s="9">
        <v>15.1</v>
      </c>
      <c r="K28" s="12">
        <f t="shared" si="3"/>
        <v>654.99292601635409</v>
      </c>
      <c r="L28" s="16">
        <f t="shared" si="10"/>
        <v>3.2276111503758784</v>
      </c>
      <c r="M28" s="39">
        <v>630</v>
      </c>
      <c r="N28" s="5">
        <f t="shared" si="4"/>
        <v>602.38095238095241</v>
      </c>
      <c r="O28" s="16">
        <f t="shared" si="11"/>
        <v>3</v>
      </c>
      <c r="P28" s="16">
        <f t="shared" si="5"/>
        <v>4.5136538027533106</v>
      </c>
      <c r="Q28" s="66">
        <f t="shared" si="6"/>
        <v>7.2916666666666668E-3</v>
      </c>
    </row>
    <row r="29" spans="1:17" x14ac:dyDescent="0.25">
      <c r="A29" s="7">
        <v>13.8</v>
      </c>
      <c r="B29" s="5">
        <f t="shared" si="0"/>
        <v>475.04681745535407</v>
      </c>
      <c r="C29" s="16">
        <f t="shared" si="7"/>
        <v>7.7887233641861826</v>
      </c>
      <c r="D29" s="9">
        <v>5.77</v>
      </c>
      <c r="E29" s="12">
        <f t="shared" si="1"/>
        <v>629.12616821772258</v>
      </c>
      <c r="F29" s="16">
        <f t="shared" si="8"/>
        <v>3.9960234355418152</v>
      </c>
      <c r="G29" s="9">
        <v>1.63</v>
      </c>
      <c r="H29" s="12">
        <f t="shared" si="2"/>
        <v>582.3743139417212</v>
      </c>
      <c r="I29" s="16">
        <f t="shared" si="9"/>
        <v>5.7504617738225079</v>
      </c>
      <c r="J29" s="9">
        <v>15</v>
      </c>
      <c r="K29" s="12">
        <f t="shared" si="3"/>
        <v>651.75460959985355</v>
      </c>
      <c r="L29" s="16">
        <f t="shared" si="10"/>
        <v>3.2383164165005383</v>
      </c>
      <c r="M29" s="39">
        <v>633</v>
      </c>
      <c r="N29" s="5">
        <f t="shared" si="4"/>
        <v>597.8672985781991</v>
      </c>
      <c r="O29" s="16">
        <f t="shared" si="11"/>
        <v>3</v>
      </c>
      <c r="P29" s="16">
        <f t="shared" si="5"/>
        <v>4.4710721631047363</v>
      </c>
      <c r="Q29" s="66">
        <f t="shared" si="6"/>
        <v>7.3263888888888892E-3</v>
      </c>
    </row>
    <row r="30" spans="1:17" x14ac:dyDescent="0.25">
      <c r="A30" s="7">
        <v>13.9</v>
      </c>
      <c r="B30" s="5">
        <f t="shared" si="0"/>
        <v>467.36825990961466</v>
      </c>
      <c r="C30" s="16">
        <f t="shared" si="7"/>
        <v>7.6785575457394089</v>
      </c>
      <c r="D30" s="9">
        <v>5.7299999999999995</v>
      </c>
      <c r="E30" s="12">
        <f t="shared" si="1"/>
        <v>625.11626957556007</v>
      </c>
      <c r="F30" s="16">
        <f t="shared" si="8"/>
        <v>4.0098986421625114</v>
      </c>
      <c r="G30" s="9">
        <v>1.6199999999999999</v>
      </c>
      <c r="H30" s="12">
        <f t="shared" si="2"/>
        <v>576.60618549380206</v>
      </c>
      <c r="I30" s="16">
        <f t="shared" si="9"/>
        <v>5.768128447919139</v>
      </c>
      <c r="J30" s="9">
        <v>14.899999999999999</v>
      </c>
      <c r="K30" s="12">
        <f t="shared" si="3"/>
        <v>648.50548068436092</v>
      </c>
      <c r="L30" s="16">
        <f t="shared" si="10"/>
        <v>3.2491289154926335</v>
      </c>
      <c r="M30" s="39">
        <v>636</v>
      </c>
      <c r="N30" s="5">
        <f t="shared" si="4"/>
        <v>593.39622641509436</v>
      </c>
      <c r="O30" s="16">
        <f t="shared" si="11"/>
        <v>3</v>
      </c>
      <c r="P30" s="16">
        <f t="shared" si="5"/>
        <v>4.4290902648596102</v>
      </c>
      <c r="Q30" s="66">
        <f t="shared" si="6"/>
        <v>7.3611111111111108E-3</v>
      </c>
    </row>
    <row r="31" spans="1:17" x14ac:dyDescent="0.25">
      <c r="A31" s="7">
        <v>14</v>
      </c>
      <c r="B31" s="5">
        <f t="shared" si="0"/>
        <v>459.79754727322552</v>
      </c>
      <c r="C31" s="16">
        <f t="shared" si="7"/>
        <v>7.5707126363891462</v>
      </c>
      <c r="D31" s="9">
        <v>5.6899999999999995</v>
      </c>
      <c r="E31" s="12">
        <f t="shared" si="1"/>
        <v>621.09235018043887</v>
      </c>
      <c r="F31" s="16">
        <f t="shared" si="8"/>
        <v>4.0239193951211973</v>
      </c>
      <c r="G31" s="9">
        <v>1.6099999999999999</v>
      </c>
      <c r="H31" s="12">
        <f t="shared" si="2"/>
        <v>570.82022653669389</v>
      </c>
      <c r="I31" s="16">
        <f t="shared" si="9"/>
        <v>5.7859589571081642</v>
      </c>
      <c r="J31" s="9">
        <v>14.799999999999999</v>
      </c>
      <c r="K31" s="12">
        <f t="shared" si="3"/>
        <v>645.24543023474087</v>
      </c>
      <c r="L31" s="16">
        <f t="shared" si="10"/>
        <v>3.2600504496200529</v>
      </c>
      <c r="M31" s="39">
        <v>639</v>
      </c>
      <c r="N31" s="5">
        <f t="shared" si="4"/>
        <v>588.96713615023475</v>
      </c>
      <c r="O31" s="16">
        <f t="shared" si="11"/>
        <v>3</v>
      </c>
      <c r="P31" s="16">
        <f t="shared" si="5"/>
        <v>4.3876968978983086</v>
      </c>
      <c r="Q31" s="66">
        <f t="shared" si="6"/>
        <v>7.3958333333333333E-3</v>
      </c>
    </row>
    <row r="32" spans="1:17" x14ac:dyDescent="0.25">
      <c r="A32" s="7">
        <v>14.1</v>
      </c>
      <c r="B32" s="5">
        <f t="shared" si="0"/>
        <v>452.33242337653508</v>
      </c>
      <c r="C32" s="16">
        <f t="shared" si="7"/>
        <v>7.465123896690443</v>
      </c>
      <c r="D32" s="9">
        <v>5.6499999999999995</v>
      </c>
      <c r="E32" s="12">
        <f t="shared" si="1"/>
        <v>617.05426192353002</v>
      </c>
      <c r="F32" s="16">
        <f t="shared" si="8"/>
        <v>4.0380882569088499</v>
      </c>
      <c r="G32" s="9">
        <v>1.5999999999999999</v>
      </c>
      <c r="H32" s="12">
        <f t="shared" si="2"/>
        <v>565.01627068728192</v>
      </c>
      <c r="I32" s="16">
        <f t="shared" si="9"/>
        <v>5.8039558494119774</v>
      </c>
      <c r="J32" s="9">
        <v>14.7</v>
      </c>
      <c r="K32" s="12">
        <f t="shared" si="3"/>
        <v>641.9743473708952</v>
      </c>
      <c r="L32" s="16">
        <f t="shared" si="10"/>
        <v>3.2710828638456633</v>
      </c>
      <c r="M32" s="39">
        <v>642</v>
      </c>
      <c r="N32" s="5">
        <f t="shared" si="4"/>
        <v>584.57943925233644</v>
      </c>
      <c r="O32" s="16">
        <f t="shared" si="11"/>
        <v>3</v>
      </c>
      <c r="P32" s="16">
        <f t="shared" si="5"/>
        <v>4.3468811128014977</v>
      </c>
      <c r="Q32" s="66">
        <f t="shared" si="6"/>
        <v>7.4305555555555557E-3</v>
      </c>
    </row>
    <row r="33" spans="1:17" x14ac:dyDescent="0.25">
      <c r="A33" s="7">
        <v>14.2</v>
      </c>
      <c r="B33" s="5">
        <f t="shared" si="0"/>
        <v>444.9706945476658</v>
      </c>
      <c r="C33" s="16">
        <f t="shared" si="7"/>
        <v>7.3617288288692748</v>
      </c>
      <c r="D33" s="9">
        <v>5.6099999999999994</v>
      </c>
      <c r="E33" s="12">
        <f t="shared" si="1"/>
        <v>613.00185406990488</v>
      </c>
      <c r="F33" s="16">
        <f t="shared" si="8"/>
        <v>4.0524078536251409</v>
      </c>
      <c r="G33" s="9">
        <v>1.5899999999999999</v>
      </c>
      <c r="H33" s="12">
        <f t="shared" si="2"/>
        <v>559.19414895860143</v>
      </c>
      <c r="I33" s="16">
        <f t="shared" si="9"/>
        <v>5.8221217286804858</v>
      </c>
      <c r="J33" s="9">
        <v>14.6</v>
      </c>
      <c r="K33" s="12">
        <f t="shared" si="3"/>
        <v>638.6921193237589</v>
      </c>
      <c r="L33" s="16">
        <f t="shared" si="10"/>
        <v>3.2822280471363001</v>
      </c>
      <c r="M33" s="39">
        <v>645</v>
      </c>
      <c r="N33" s="5">
        <f t="shared" si="4"/>
        <v>580.23255813953494</v>
      </c>
      <c r="O33" s="16">
        <f t="shared" si="11"/>
        <v>3</v>
      </c>
      <c r="P33" s="16">
        <f t="shared" si="5"/>
        <v>4.3066322136089639</v>
      </c>
      <c r="Q33" s="66">
        <f t="shared" si="6"/>
        <v>7.4652777777777781E-3</v>
      </c>
    </row>
    <row r="34" spans="1:17" x14ac:dyDescent="0.25">
      <c r="A34" s="7">
        <v>14.3</v>
      </c>
      <c r="B34" s="5">
        <f t="shared" si="0"/>
        <v>437.71022746334745</v>
      </c>
      <c r="C34" s="16">
        <f t="shared" si="7"/>
        <v>7.2604670843183499</v>
      </c>
      <c r="D34" s="9">
        <v>5.5699999999999994</v>
      </c>
      <c r="E34" s="12">
        <f t="shared" si="1"/>
        <v>608.93497319287951</v>
      </c>
      <c r="F34" s="16">
        <f t="shared" si="8"/>
        <v>4.066880877025369</v>
      </c>
      <c r="G34" s="9">
        <v>1.5799999999999998</v>
      </c>
      <c r="H34" s="12">
        <f t="shared" ref="H34:H97" si="12">(SQRT(G34)-0.8807)/0.00068</f>
        <v>553.35368970243132</v>
      </c>
      <c r="I34" s="16">
        <f t="shared" si="9"/>
        <v>5.8404592561701065</v>
      </c>
      <c r="J34" s="9">
        <v>14.5</v>
      </c>
      <c r="K34" s="12">
        <f t="shared" ref="K34:K97" si="13">(SQRT(J34)-1.279)/0.00398</f>
        <v>635.39863138993826</v>
      </c>
      <c r="L34" s="16">
        <f t="shared" si="10"/>
        <v>3.2934879338206429</v>
      </c>
      <c r="M34" s="39">
        <v>648</v>
      </c>
      <c r="N34" s="5">
        <f t="shared" si="4"/>
        <v>575.92592592592598</v>
      </c>
      <c r="O34" s="16">
        <f t="shared" si="11"/>
        <v>3</v>
      </c>
      <c r="P34" s="16">
        <f t="shared" si="5"/>
        <v>4.2669397508108204</v>
      </c>
      <c r="Q34" s="66">
        <f t="shared" si="6"/>
        <v>7.4999999999999997E-3</v>
      </c>
    </row>
    <row r="35" spans="1:17" x14ac:dyDescent="0.25">
      <c r="A35" s="7">
        <v>14.4</v>
      </c>
      <c r="B35" s="5">
        <f t="shared" si="0"/>
        <v>430.54894708783161</v>
      </c>
      <c r="C35" s="16">
        <f t="shared" si="7"/>
        <v>7.1612803755158438</v>
      </c>
      <c r="D35" s="9">
        <v>5.5299999999999994</v>
      </c>
      <c r="E35" s="12">
        <f t="shared" ref="E35:E98" si="14">(SQRT(D35)-1.0935)/0.00208</f>
        <v>604.85346310623527</v>
      </c>
      <c r="F35" s="16">
        <f t="shared" si="8"/>
        <v>4.0815100866442435</v>
      </c>
      <c r="G35" s="9">
        <v>1.5699999999999998</v>
      </c>
      <c r="H35" s="12">
        <f t="shared" si="12"/>
        <v>547.49471855024512</v>
      </c>
      <c r="I35" s="16">
        <f t="shared" si="9"/>
        <v>5.8589711521862</v>
      </c>
      <c r="J35" s="9">
        <v>14.399999999999999</v>
      </c>
      <c r="K35" s="12">
        <f t="shared" si="13"/>
        <v>632.09376688493853</v>
      </c>
      <c r="L35" s="16">
        <f t="shared" si="10"/>
        <v>3.3048645049997276</v>
      </c>
      <c r="M35" s="39">
        <v>651</v>
      </c>
      <c r="N35" s="5">
        <f t="shared" si="4"/>
        <v>571.65898617511516</v>
      </c>
      <c r="O35" s="16">
        <f t="shared" si="11"/>
        <v>3</v>
      </c>
      <c r="P35" s="16">
        <f t="shared" si="5"/>
        <v>4.2277935145647234</v>
      </c>
      <c r="Q35" s="66">
        <f t="shared" si="6"/>
        <v>7.5347222222222222E-3</v>
      </c>
    </row>
    <row r="36" spans="1:17" x14ac:dyDescent="0.25">
      <c r="A36" s="108">
        <v>14.5</v>
      </c>
      <c r="B36" s="67">
        <f t="shared" si="0"/>
        <v>423.48483469570118</v>
      </c>
      <c r="C36" s="68">
        <f t="shared" si="7"/>
        <v>7.0641123921304256</v>
      </c>
      <c r="D36" s="9">
        <v>5.4899999999999993</v>
      </c>
      <c r="E36" s="12">
        <f t="shared" si="14"/>
        <v>600.75716479422908</v>
      </c>
      <c r="F36" s="16">
        <f t="shared" si="8"/>
        <v>4.0962983120061836</v>
      </c>
      <c r="G36" s="9">
        <v>1.5599999999999998</v>
      </c>
      <c r="H36" s="12">
        <f t="shared" si="12"/>
        <v>541.61705835246994</v>
      </c>
      <c r="I36" s="16">
        <f t="shared" si="9"/>
        <v>5.8776601977751852</v>
      </c>
      <c r="J36" s="9">
        <v>14.299999999999999</v>
      </c>
      <c r="K36" s="12">
        <f t="shared" si="13"/>
        <v>628.7774070949265</v>
      </c>
      <c r="L36" s="16">
        <f t="shared" si="10"/>
        <v>3.3163597900120294</v>
      </c>
      <c r="M36" s="39">
        <v>654</v>
      </c>
      <c r="N36" s="5">
        <f t="shared" si="4"/>
        <v>567.43119266055044</v>
      </c>
      <c r="O36" s="16">
        <f t="shared" si="11"/>
        <v>3</v>
      </c>
      <c r="P36" s="16">
        <f t="shared" si="5"/>
        <v>4.1891835281303429</v>
      </c>
      <c r="Q36" s="66">
        <f t="shared" si="6"/>
        <v>7.5694444444444446E-3</v>
      </c>
    </row>
    <row r="37" spans="1:17" x14ac:dyDescent="0.25">
      <c r="A37" s="7">
        <v>14.6</v>
      </c>
      <c r="B37" s="5">
        <f t="shared" si="0"/>
        <v>416.51592597462366</v>
      </c>
      <c r="C37" s="16">
        <f t="shared" si="7"/>
        <v>6.9689087210775256</v>
      </c>
      <c r="D37" s="9">
        <v>5.4499999999999993</v>
      </c>
      <c r="E37" s="12">
        <f t="shared" si="14"/>
        <v>596.64591633930297</v>
      </c>
      <c r="F37" s="16">
        <f t="shared" si="8"/>
        <v>4.1112484549261126</v>
      </c>
      <c r="G37" s="9">
        <v>1.5499999999999998</v>
      </c>
      <c r="H37" s="12">
        <f t="shared" si="12"/>
        <v>535.72052911598985</v>
      </c>
      <c r="I37" s="16">
        <f t="shared" si="9"/>
        <v>5.8965292364800916</v>
      </c>
      <c r="J37" s="9">
        <v>14.2</v>
      </c>
      <c r="K37" s="12">
        <f t="shared" si="13"/>
        <v>625.4494312269735</v>
      </c>
      <c r="L37" s="16">
        <f t="shared" si="10"/>
        <v>3.3279758679530005</v>
      </c>
      <c r="M37" s="39">
        <v>657</v>
      </c>
      <c r="N37" s="5">
        <f t="shared" si="4"/>
        <v>563.24200913242009</v>
      </c>
      <c r="O37" s="16">
        <f t="shared" si="11"/>
        <v>3</v>
      </c>
      <c r="P37" s="16">
        <f t="shared" si="5"/>
        <v>4.151100041510972</v>
      </c>
      <c r="Q37" s="66">
        <f t="shared" si="6"/>
        <v>7.6041666666666671E-3</v>
      </c>
    </row>
    <row r="38" spans="1:17" x14ac:dyDescent="0.25">
      <c r="A38" s="7">
        <v>14.7</v>
      </c>
      <c r="B38" s="5">
        <f t="shared" si="0"/>
        <v>409.64030920429701</v>
      </c>
      <c r="C38" s="16">
        <f t="shared" si="7"/>
        <v>6.8756167703266442</v>
      </c>
      <c r="D38" s="9">
        <v>5.41</v>
      </c>
      <c r="E38" s="12">
        <f t="shared" si="14"/>
        <v>592.51955284740461</v>
      </c>
      <c r="F38" s="16">
        <f t="shared" si="8"/>
        <v>4.1263634918983598</v>
      </c>
      <c r="G38" s="9">
        <v>1.54</v>
      </c>
      <c r="H38" s="12">
        <f t="shared" si="12"/>
        <v>529.80494793983189</v>
      </c>
      <c r="I38" s="16">
        <f t="shared" si="9"/>
        <v>5.9155811761579571</v>
      </c>
      <c r="J38" s="9">
        <v>14.1</v>
      </c>
      <c r="K38" s="12">
        <f t="shared" si="13"/>
        <v>622.10971635771796</v>
      </c>
      <c r="L38" s="16">
        <f t="shared" si="10"/>
        <v>3.3397148692555447</v>
      </c>
      <c r="M38" s="39">
        <v>660</v>
      </c>
      <c r="N38" s="5">
        <f t="shared" si="4"/>
        <v>559.09090909090912</v>
      </c>
      <c r="O38" s="16">
        <f t="shared" si="11"/>
        <v>3</v>
      </c>
      <c r="P38" s="16">
        <f t="shared" si="5"/>
        <v>5.4764512595837687</v>
      </c>
      <c r="Q38" s="66">
        <f t="shared" si="6"/>
        <v>7.6388888888888886E-3</v>
      </c>
    </row>
    <row r="39" spans="1:17" x14ac:dyDescent="0.25">
      <c r="A39" s="7">
        <v>14.8</v>
      </c>
      <c r="B39" s="5">
        <f t="shared" si="0"/>
        <v>402.85612350804359</v>
      </c>
      <c r="C39" s="16">
        <f t="shared" si="7"/>
        <v>6.7841856962534166</v>
      </c>
      <c r="D39" s="9">
        <v>5.3699999999999992</v>
      </c>
      <c r="E39" s="12">
        <f t="shared" si="14"/>
        <v>588.37790637081423</v>
      </c>
      <c r="F39" s="16">
        <f t="shared" si="8"/>
        <v>4.1416464765903811</v>
      </c>
      <c r="G39" s="9">
        <v>1.5299999999999998</v>
      </c>
      <c r="H39" s="12">
        <f t="shared" si="12"/>
        <v>523.87012894896759</v>
      </c>
      <c r="I39" s="16">
        <f t="shared" si="9"/>
        <v>5.9348189908643008</v>
      </c>
      <c r="J39" s="9">
        <v>14</v>
      </c>
      <c r="K39" s="12">
        <f t="shared" si="13"/>
        <v>618.75813738038732</v>
      </c>
      <c r="L39" s="16">
        <f t="shared" si="10"/>
        <v>3.3515789773306324</v>
      </c>
      <c r="M39" s="40">
        <v>664</v>
      </c>
      <c r="N39" s="5">
        <f t="shared" si="4"/>
        <v>553.61445783132535</v>
      </c>
      <c r="O39" s="16">
        <f t="shared" si="11"/>
        <v>4</v>
      </c>
      <c r="P39" s="16">
        <f t="shared" si="5"/>
        <v>5.4108650169540624</v>
      </c>
      <c r="Q39" s="66">
        <f t="shared" si="6"/>
        <v>7.6851851851851855E-3</v>
      </c>
    </row>
    <row r="40" spans="1:17" x14ac:dyDescent="0.25">
      <c r="A40" s="7">
        <v>14.9</v>
      </c>
      <c r="B40" s="5">
        <f t="shared" si="0"/>
        <v>396.16155717369594</v>
      </c>
      <c r="C40" s="16">
        <f t="shared" si="7"/>
        <v>6.6945663343476554</v>
      </c>
      <c r="D40" s="9">
        <v>5.33</v>
      </c>
      <c r="E40" s="12">
        <f t="shared" si="14"/>
        <v>584.2208058283843</v>
      </c>
      <c r="F40" s="16">
        <f t="shared" si="8"/>
        <v>4.1571005424299301</v>
      </c>
      <c r="G40" s="9">
        <v>1.52</v>
      </c>
      <c r="H40" s="12">
        <f t="shared" si="12"/>
        <v>517.9158832261694</v>
      </c>
      <c r="I40" s="16">
        <f t="shared" si="9"/>
        <v>5.9542457227981913</v>
      </c>
      <c r="J40" s="9">
        <v>13.899999999999999</v>
      </c>
      <c r="K40" s="12">
        <f t="shared" si="13"/>
        <v>615.3945669501129</v>
      </c>
      <c r="L40" s="16">
        <f t="shared" si="10"/>
        <v>3.3635704302744216</v>
      </c>
      <c r="M40" s="40">
        <v>668</v>
      </c>
      <c r="N40" s="5">
        <f t="shared" si="4"/>
        <v>548.20359281437129</v>
      </c>
      <c r="O40" s="16">
        <f t="shared" si="11"/>
        <v>4</v>
      </c>
      <c r="P40" s="16">
        <f t="shared" si="5"/>
        <v>5.3464499572284012</v>
      </c>
      <c r="Q40" s="66">
        <f t="shared" si="6"/>
        <v>7.7314814814814815E-3</v>
      </c>
    </row>
    <row r="41" spans="1:17" x14ac:dyDescent="0.25">
      <c r="A41" s="7">
        <v>15</v>
      </c>
      <c r="B41" s="5">
        <f t="shared" si="0"/>
        <v>389.55484604058648</v>
      </c>
      <c r="C41" s="16">
        <f t="shared" si="7"/>
        <v>6.6067111331094566</v>
      </c>
      <c r="D41" s="9">
        <v>5.2899999999999991</v>
      </c>
      <c r="E41" s="12">
        <f t="shared" si="14"/>
        <v>580.04807692307691</v>
      </c>
      <c r="F41" s="16">
        <f t="shared" si="8"/>
        <v>4.1727289053073946</v>
      </c>
      <c r="G41" s="9">
        <v>1.5099999999999998</v>
      </c>
      <c r="H41" s="12">
        <f t="shared" si="12"/>
        <v>511.94201874183926</v>
      </c>
      <c r="I41" s="16">
        <f t="shared" si="9"/>
        <v>5.9738644843301358</v>
      </c>
      <c r="J41" s="9">
        <v>13.799999999999999</v>
      </c>
      <c r="K41" s="12">
        <f t="shared" si="13"/>
        <v>612.01887542747284</v>
      </c>
      <c r="L41" s="16">
        <f t="shared" si="10"/>
        <v>3.3756915226400679</v>
      </c>
      <c r="M41" s="40">
        <v>672</v>
      </c>
      <c r="N41" s="5">
        <f t="shared" si="4"/>
        <v>542.85714285714289</v>
      </c>
      <c r="O41" s="16">
        <f t="shared" si="11"/>
        <v>4</v>
      </c>
      <c r="P41" s="16">
        <f t="shared" si="5"/>
        <v>5.2831783601014877</v>
      </c>
      <c r="Q41" s="66">
        <f t="shared" si="6"/>
        <v>7.7777777777777776E-3</v>
      </c>
    </row>
    <row r="42" spans="1:17" x14ac:dyDescent="0.25">
      <c r="A42" s="118">
        <v>15.1</v>
      </c>
      <c r="B42" s="77">
        <f t="shared" si="0"/>
        <v>383.03427194962961</v>
      </c>
      <c r="C42" s="79">
        <f t="shared" si="7"/>
        <v>6.5205740909568704</v>
      </c>
      <c r="D42" s="9">
        <v>5.25</v>
      </c>
      <c r="E42" s="12">
        <f t="shared" si="14"/>
        <v>575.85954205669236</v>
      </c>
      <c r="F42" s="16">
        <f t="shared" si="8"/>
        <v>4.1885348663845434</v>
      </c>
      <c r="G42" s="9">
        <v>1.5</v>
      </c>
      <c r="H42" s="12">
        <f t="shared" si="12"/>
        <v>505.94834028174836</v>
      </c>
      <c r="I42" s="16">
        <f t="shared" si="9"/>
        <v>5.993678460090905</v>
      </c>
      <c r="J42" s="9">
        <v>13.7</v>
      </c>
      <c r="K42" s="12">
        <f t="shared" si="13"/>
        <v>608.63093082018827</v>
      </c>
      <c r="L42" s="16">
        <f t="shared" si="10"/>
        <v>3.3879446072845667</v>
      </c>
      <c r="M42" s="40">
        <v>676</v>
      </c>
      <c r="N42" s="5">
        <f t="shared" si="4"/>
        <v>537.5739644970414</v>
      </c>
      <c r="O42" s="16">
        <f t="shared" si="11"/>
        <v>4</v>
      </c>
      <c r="P42" s="16">
        <f t="shared" si="5"/>
        <v>5.2210233205707937</v>
      </c>
      <c r="Q42" s="66">
        <f t="shared" si="6"/>
        <v>7.8240740740740736E-3</v>
      </c>
    </row>
    <row r="43" spans="1:17" x14ac:dyDescent="0.25">
      <c r="A43" s="7">
        <v>15.2</v>
      </c>
      <c r="B43" s="5">
        <f t="shared" si="0"/>
        <v>376.59816125363329</v>
      </c>
      <c r="C43" s="16">
        <f t="shared" si="7"/>
        <v>6.4361106959963195</v>
      </c>
      <c r="D43" s="9">
        <v>5.2099999999999991</v>
      </c>
      <c r="E43" s="12">
        <f t="shared" si="14"/>
        <v>571.65502024166619</v>
      </c>
      <c r="F43" s="16">
        <f t="shared" si="8"/>
        <v>4.204521815026169</v>
      </c>
      <c r="G43" s="9">
        <v>1.4899999999999998</v>
      </c>
      <c r="H43" s="12">
        <f t="shared" si="12"/>
        <v>499.9346493726033</v>
      </c>
      <c r="I43" s="16">
        <f t="shared" si="9"/>
        <v>6.0136909091450548</v>
      </c>
      <c r="J43" s="9">
        <v>13.599999999999998</v>
      </c>
      <c r="K43" s="12">
        <f t="shared" si="13"/>
        <v>605.23059872290321</v>
      </c>
      <c r="L43" s="16">
        <f t="shared" si="10"/>
        <v>3.4003320972850588</v>
      </c>
      <c r="M43" s="40">
        <v>680</v>
      </c>
      <c r="N43" s="5">
        <f t="shared" si="4"/>
        <v>532.35294117647061</v>
      </c>
      <c r="O43" s="16">
        <f t="shared" si="11"/>
        <v>4</v>
      </c>
      <c r="P43" s="16">
        <f t="shared" si="5"/>
        <v>5.1599587203302235</v>
      </c>
      <c r="Q43" s="66">
        <f t="shared" si="6"/>
        <v>7.8703703703703696E-3</v>
      </c>
    </row>
    <row r="44" spans="1:17" x14ac:dyDescent="0.25">
      <c r="A44" s="7">
        <v>15.3</v>
      </c>
      <c r="B44" s="5">
        <f t="shared" si="0"/>
        <v>370.24488338512731</v>
      </c>
      <c r="C44" s="16">
        <f t="shared" si="7"/>
        <v>6.3532778685059839</v>
      </c>
      <c r="D44" s="9">
        <v>5.17</v>
      </c>
      <c r="E44" s="12">
        <f t="shared" si="14"/>
        <v>567.43432700981464</v>
      </c>
      <c r="F44" s="16">
        <f t="shared" si="8"/>
        <v>4.2206932318515555</v>
      </c>
      <c r="G44" s="9">
        <v>1.48</v>
      </c>
      <c r="H44" s="12">
        <f t="shared" si="12"/>
        <v>493.90074420535848</v>
      </c>
      <c r="I44" s="16">
        <f t="shared" si="9"/>
        <v>6.033905167244825</v>
      </c>
      <c r="J44" s="9">
        <v>13.5</v>
      </c>
      <c r="K44" s="12">
        <f t="shared" si="13"/>
        <v>601.81774225496667</v>
      </c>
      <c r="L44" s="16">
        <f t="shared" si="10"/>
        <v>3.4128564679365354</v>
      </c>
      <c r="M44" s="40">
        <v>684</v>
      </c>
      <c r="N44" s="5">
        <f t="shared" si="4"/>
        <v>527.19298245614038</v>
      </c>
      <c r="O44" s="16">
        <f t="shared" si="11"/>
        <v>4</v>
      </c>
      <c r="P44" s="16">
        <f t="shared" si="5"/>
        <v>5.0999592003264524</v>
      </c>
      <c r="Q44" s="66">
        <f t="shared" si="6"/>
        <v>7.9166666666666673E-3</v>
      </c>
    </row>
    <row r="45" spans="1:17" x14ac:dyDescent="0.25">
      <c r="A45" s="7">
        <v>15.399999999999999</v>
      </c>
      <c r="B45" s="5">
        <f t="shared" si="0"/>
        <v>363.97284947913425</v>
      </c>
      <c r="C45" s="16">
        <f t="shared" si="7"/>
        <v>6.2720339059930552</v>
      </c>
      <c r="D45" s="9">
        <v>5.13</v>
      </c>
      <c r="E45" s="12">
        <f t="shared" si="14"/>
        <v>563.1972743178967</v>
      </c>
      <c r="F45" s="16">
        <f t="shared" si="8"/>
        <v>4.2370526919179383</v>
      </c>
      <c r="G45" s="9">
        <v>1.47</v>
      </c>
      <c r="H45" s="12">
        <f t="shared" si="12"/>
        <v>487.84641955619719</v>
      </c>
      <c r="I45" s="16">
        <f t="shared" si="9"/>
        <v>6.0543246491612877</v>
      </c>
      <c r="J45" s="9">
        <v>13.399999999999999</v>
      </c>
      <c r="K45" s="12">
        <f t="shared" si="13"/>
        <v>598.39222199613698</v>
      </c>
      <c r="L45" s="16">
        <f t="shared" si="10"/>
        <v>3.4255202588296925</v>
      </c>
      <c r="M45" s="40">
        <v>688</v>
      </c>
      <c r="N45" s="5">
        <f t="shared" si="4"/>
        <v>522.09302325581393</v>
      </c>
      <c r="O45" s="16">
        <f t="shared" si="11"/>
        <v>4</v>
      </c>
      <c r="P45" s="16">
        <f t="shared" si="5"/>
        <v>5.0410001344266675</v>
      </c>
      <c r="Q45" s="66">
        <f t="shared" si="6"/>
        <v>7.9629629629629634E-3</v>
      </c>
    </row>
    <row r="46" spans="1:17" x14ac:dyDescent="0.25">
      <c r="A46" s="7">
        <v>15.5</v>
      </c>
      <c r="B46" s="5">
        <f t="shared" ref="B46:B109" si="15">(100/(A46+0.24)-4.0062)/0.00656</f>
        <v>357.78051104843956</v>
      </c>
      <c r="C46" s="16">
        <f t="shared" si="7"/>
        <v>6.19233843069469</v>
      </c>
      <c r="D46" s="9">
        <v>5.09</v>
      </c>
      <c r="E46" s="12">
        <f t="shared" si="14"/>
        <v>558.9436704498537</v>
      </c>
      <c r="F46" s="16">
        <f t="shared" si="8"/>
        <v>4.2536038680430011</v>
      </c>
      <c r="G46" s="9">
        <v>1.46</v>
      </c>
      <c r="H46" s="12">
        <f t="shared" si="12"/>
        <v>481.77146670508415</v>
      </c>
      <c r="I46" s="16">
        <f t="shared" si="9"/>
        <v>6.0749528511130393</v>
      </c>
      <c r="J46" s="9">
        <v>13.299999999999999</v>
      </c>
      <c r="K46" s="12">
        <f t="shared" si="13"/>
        <v>594.95389592012407</v>
      </c>
      <c r="L46" s="16">
        <f t="shared" si="10"/>
        <v>3.4383260760129133</v>
      </c>
      <c r="M46" s="40">
        <v>692</v>
      </c>
      <c r="N46" s="5">
        <f t="shared" si="4"/>
        <v>517.05202312138726</v>
      </c>
      <c r="O46" s="16">
        <f t="shared" si="11"/>
        <v>4</v>
      </c>
      <c r="P46" s="16">
        <f t="shared" si="5"/>
        <v>4.9830576041458698</v>
      </c>
      <c r="Q46" s="66">
        <f t="shared" si="6"/>
        <v>8.0092592592592594E-3</v>
      </c>
    </row>
    <row r="47" spans="1:17" x14ac:dyDescent="0.25">
      <c r="A47" s="7">
        <v>15.6</v>
      </c>
      <c r="B47" s="5">
        <f t="shared" si="15"/>
        <v>351.66635870904167</v>
      </c>
      <c r="C47" s="16">
        <f t="shared" si="7"/>
        <v>6.11415233939789</v>
      </c>
      <c r="D47" s="9">
        <v>5.05</v>
      </c>
      <c r="E47" s="12">
        <f t="shared" si="14"/>
        <v>554.67331991558819</v>
      </c>
      <c r="F47" s="16">
        <f t="shared" si="8"/>
        <v>4.2703505342655035</v>
      </c>
      <c r="G47" s="9">
        <v>1.45</v>
      </c>
      <c r="H47" s="12">
        <f t="shared" si="12"/>
        <v>475.6756733518082</v>
      </c>
      <c r="I47" s="16">
        <f t="shared" si="9"/>
        <v>6.0957933532759512</v>
      </c>
      <c r="J47" s="9">
        <v>13.2</v>
      </c>
      <c r="K47" s="12">
        <f t="shared" si="13"/>
        <v>591.50261932587682</v>
      </c>
      <c r="L47" s="16">
        <f t="shared" si="10"/>
        <v>3.451276594247247</v>
      </c>
      <c r="M47" s="40">
        <v>696</v>
      </c>
      <c r="N47" s="5">
        <f t="shared" si="4"/>
        <v>512.06896551724139</v>
      </c>
      <c r="O47" s="16">
        <f t="shared" si="11"/>
        <v>4</v>
      </c>
      <c r="P47" s="16">
        <f t="shared" si="5"/>
        <v>4.9261083743842846</v>
      </c>
      <c r="Q47" s="66">
        <f t="shared" si="6"/>
        <v>8.0555555555555554E-3</v>
      </c>
    </row>
    <row r="48" spans="1:17" x14ac:dyDescent="0.25">
      <c r="A48" s="7">
        <v>15.7</v>
      </c>
      <c r="B48" s="5">
        <f t="shared" si="15"/>
        <v>345.62892095357603</v>
      </c>
      <c r="C48" s="16">
        <f t="shared" si="7"/>
        <v>6.0374377554656462</v>
      </c>
      <c r="D48" s="9">
        <v>5.01</v>
      </c>
      <c r="E48" s="12">
        <f t="shared" si="14"/>
        <v>550.38602334612472</v>
      </c>
      <c r="F48" s="16">
        <f t="shared" si="8"/>
        <v>4.2872965694634786</v>
      </c>
      <c r="G48" s="9">
        <v>1.44</v>
      </c>
      <c r="H48" s="12">
        <f t="shared" si="12"/>
        <v>469.5588235294116</v>
      </c>
      <c r="I48" s="16">
        <f t="shared" si="9"/>
        <v>6.1168498223966026</v>
      </c>
      <c r="J48" s="9">
        <v>13.099999999999998</v>
      </c>
      <c r="K48" s="12">
        <f t="shared" si="13"/>
        <v>588.03824476652551</v>
      </c>
      <c r="L48" s="16">
        <f t="shared" si="10"/>
        <v>3.4643745593513131</v>
      </c>
      <c r="M48" s="40">
        <v>700</v>
      </c>
      <c r="N48" s="5">
        <f t="shared" si="4"/>
        <v>507.14285714285711</v>
      </c>
      <c r="O48" s="16">
        <f t="shared" si="11"/>
        <v>4</v>
      </c>
      <c r="P48" s="16">
        <f t="shared" si="5"/>
        <v>4.8701298701298015</v>
      </c>
      <c r="Q48" s="66">
        <f t="shared" si="6"/>
        <v>8.1018518518518514E-3</v>
      </c>
    </row>
    <row r="49" spans="1:17" x14ac:dyDescent="0.25">
      <c r="A49" s="7">
        <v>15.8</v>
      </c>
      <c r="B49" s="5">
        <f t="shared" si="15"/>
        <v>339.6667629706223</v>
      </c>
      <c r="C49" s="16">
        <f t="shared" si="7"/>
        <v>5.9621579829537268</v>
      </c>
      <c r="D49" s="9">
        <v>4.97</v>
      </c>
      <c r="E49" s="12">
        <f t="shared" si="14"/>
        <v>546.0815773849979</v>
      </c>
      <c r="F49" s="16">
        <f t="shared" si="8"/>
        <v>4.3044459611268167</v>
      </c>
      <c r="G49" s="9">
        <v>1.43</v>
      </c>
      <c r="H49" s="12">
        <f t="shared" si="12"/>
        <v>463.42069751491147</v>
      </c>
      <c r="I49" s="16">
        <f t="shared" si="9"/>
        <v>6.1381260145001306</v>
      </c>
      <c r="J49" s="9">
        <v>13</v>
      </c>
      <c r="K49" s="12">
        <f t="shared" si="13"/>
        <v>584.56062197587664</v>
      </c>
      <c r="L49" s="16">
        <f t="shared" si="10"/>
        <v>3.4776227906488657</v>
      </c>
      <c r="M49" s="40">
        <v>704</v>
      </c>
      <c r="N49" s="5">
        <f t="shared" si="4"/>
        <v>502.27272727272731</v>
      </c>
      <c r="O49" s="16">
        <f t="shared" si="11"/>
        <v>4</v>
      </c>
      <c r="P49" s="16">
        <f t="shared" si="5"/>
        <v>4.8151001540832112</v>
      </c>
      <c r="Q49" s="66">
        <f t="shared" si="6"/>
        <v>8.1481481481481474E-3</v>
      </c>
    </row>
    <row r="50" spans="1:17" x14ac:dyDescent="0.25">
      <c r="A50" s="7">
        <v>15.9</v>
      </c>
      <c r="B50" s="5">
        <f t="shared" si="15"/>
        <v>333.77848550790344</v>
      </c>
      <c r="C50" s="16">
        <f t="shared" si="7"/>
        <v>5.888277462718861</v>
      </c>
      <c r="D50" s="9">
        <v>4.93</v>
      </c>
      <c r="E50" s="12">
        <f t="shared" si="14"/>
        <v>541.75977457569797</v>
      </c>
      <c r="F50" s="16">
        <f t="shared" si="8"/>
        <v>4.3218028092999248</v>
      </c>
      <c r="G50" s="9">
        <v>1.42</v>
      </c>
      <c r="H50" s="12">
        <f t="shared" si="12"/>
        <v>457.26107173720339</v>
      </c>
      <c r="I50" s="16">
        <f t="shared" si="9"/>
        <v>6.1596257777080723</v>
      </c>
      <c r="J50" s="9">
        <v>12.899999999999999</v>
      </c>
      <c r="K50" s="12">
        <f t="shared" si="13"/>
        <v>581.06959779236036</v>
      </c>
      <c r="L50" s="16">
        <f t="shared" si="10"/>
        <v>3.4910241835162878</v>
      </c>
      <c r="M50" s="40">
        <v>708</v>
      </c>
      <c r="N50" s="5">
        <f t="shared" si="4"/>
        <v>497.4576271186441</v>
      </c>
      <c r="O50" s="16">
        <f t="shared" si="11"/>
        <v>4</v>
      </c>
      <c r="P50" s="16">
        <f t="shared" si="5"/>
        <v>4.7609979051608775</v>
      </c>
      <c r="Q50" s="66">
        <f t="shared" si="6"/>
        <v>8.1944444444444452E-3</v>
      </c>
    </row>
    <row r="51" spans="1:17" x14ac:dyDescent="0.25">
      <c r="A51" s="7">
        <v>16</v>
      </c>
      <c r="B51" s="5">
        <f t="shared" si="15"/>
        <v>327.96272377748426</v>
      </c>
      <c r="C51" s="16">
        <f t="shared" si="7"/>
        <v>5.8157617304191831</v>
      </c>
      <c r="D51" s="9">
        <v>4.8899999999999997</v>
      </c>
      <c r="E51" s="12">
        <f t="shared" si="14"/>
        <v>537.42040324499908</v>
      </c>
      <c r="F51" s="16">
        <f t="shared" si="8"/>
        <v>4.3393713306988957</v>
      </c>
      <c r="G51" s="9">
        <v>1.41</v>
      </c>
      <c r="H51" s="12">
        <f t="shared" si="12"/>
        <v>451.07971868204652</v>
      </c>
      <c r="I51" s="16">
        <f t="shared" si="9"/>
        <v>6.1813530551568761</v>
      </c>
      <c r="J51" s="9">
        <v>12.799999999999999</v>
      </c>
      <c r="K51" s="12">
        <f t="shared" si="13"/>
        <v>577.56501608031749</v>
      </c>
      <c r="L51" s="16">
        <f t="shared" si="10"/>
        <v>3.5045817120428637</v>
      </c>
      <c r="M51" s="40">
        <v>712</v>
      </c>
      <c r="N51" s="5">
        <f t="shared" si="4"/>
        <v>492.69662921348322</v>
      </c>
      <c r="O51" s="16">
        <f t="shared" si="11"/>
        <v>4</v>
      </c>
      <c r="P51" s="16">
        <f t="shared" si="5"/>
        <v>4.7078023978407941</v>
      </c>
      <c r="Q51" s="66">
        <f t="shared" si="6"/>
        <v>8.2407407407407412E-3</v>
      </c>
    </row>
    <row r="52" spans="1:17" x14ac:dyDescent="0.25">
      <c r="A52" s="110">
        <v>16.100000000000001</v>
      </c>
      <c r="B52" s="84">
        <f t="shared" si="15"/>
        <v>322.21814640117032</v>
      </c>
      <c r="C52" s="85">
        <f t="shared" si="7"/>
        <v>5.7445773763139414</v>
      </c>
      <c r="D52" s="9">
        <v>4.8499999999999996</v>
      </c>
      <c r="E52" s="12">
        <f t="shared" si="14"/>
        <v>533.06324738198282</v>
      </c>
      <c r="F52" s="16">
        <f t="shared" si="8"/>
        <v>4.3571558630162599</v>
      </c>
      <c r="G52" s="9">
        <v>1.4</v>
      </c>
      <c r="H52" s="12">
        <f t="shared" si="12"/>
        <v>444.87640679400459</v>
      </c>
      <c r="I52" s="16">
        <f t="shared" si="9"/>
        <v>6.2033118880419238</v>
      </c>
      <c r="J52" s="9">
        <v>12.7</v>
      </c>
      <c r="K52" s="12">
        <f t="shared" si="13"/>
        <v>574.04671764851571</v>
      </c>
      <c r="L52" s="16">
        <f t="shared" si="10"/>
        <v>3.5182984318017816</v>
      </c>
      <c r="M52" s="40">
        <v>716</v>
      </c>
      <c r="N52" s="5">
        <f t="shared" si="4"/>
        <v>487.98882681564243</v>
      </c>
      <c r="O52" s="16">
        <f t="shared" si="11"/>
        <v>4</v>
      </c>
      <c r="P52" s="16">
        <f t="shared" si="5"/>
        <v>4.6554934823090548</v>
      </c>
      <c r="Q52" s="66">
        <f t="shared" si="6"/>
        <v>8.2870370370370372E-3</v>
      </c>
    </row>
    <row r="53" spans="1:17" x14ac:dyDescent="0.25">
      <c r="A53" s="119">
        <v>16.2</v>
      </c>
      <c r="B53" s="97">
        <f t="shared" si="15"/>
        <v>316.54345439439817</v>
      </c>
      <c r="C53" s="101">
        <f t="shared" si="7"/>
        <v>5.6746920067721476</v>
      </c>
      <c r="D53" s="9">
        <v>4.8099999999999996</v>
      </c>
      <c r="E53" s="12">
        <f t="shared" si="14"/>
        <v>528.6880865125629</v>
      </c>
      <c r="F53" s="16">
        <f t="shared" si="8"/>
        <v>4.3751608694199149</v>
      </c>
      <c r="G53" s="9">
        <v>1.39</v>
      </c>
      <c r="H53" s="12">
        <f t="shared" si="12"/>
        <v>438.6509003752347</v>
      </c>
      <c r="I53" s="16">
        <f t="shared" si="9"/>
        <v>6.2255064187698963</v>
      </c>
      <c r="J53" s="9">
        <v>12.599999999999998</v>
      </c>
      <c r="K53" s="12">
        <f t="shared" si="13"/>
        <v>570.51454016577122</v>
      </c>
      <c r="L53" s="16">
        <f t="shared" si="10"/>
        <v>3.532177482744487</v>
      </c>
      <c r="M53" s="40">
        <v>720</v>
      </c>
      <c r="N53" s="5">
        <f t="shared" si="4"/>
        <v>483.33333333333337</v>
      </c>
      <c r="O53" s="16">
        <f t="shared" si="11"/>
        <v>4</v>
      </c>
      <c r="P53" s="16">
        <f t="shared" si="5"/>
        <v>5.7471264367816275</v>
      </c>
      <c r="Q53" s="66">
        <f t="shared" si="6"/>
        <v>8.3333333333333332E-3</v>
      </c>
    </row>
    <row r="54" spans="1:17" x14ac:dyDescent="0.25">
      <c r="A54" s="7">
        <v>16.3</v>
      </c>
      <c r="B54" s="5">
        <f t="shared" si="15"/>
        <v>310.93738018698218</v>
      </c>
      <c r="C54" s="16">
        <f t="shared" si="7"/>
        <v>5.6060742074159862</v>
      </c>
      <c r="D54" s="9">
        <v>4.7699999999999996</v>
      </c>
      <c r="E54" s="12">
        <f t="shared" si="14"/>
        <v>524.29469556930565</v>
      </c>
      <c r="F54" s="16">
        <f t="shared" si="8"/>
        <v>4.3933909432572591</v>
      </c>
      <c r="G54" s="9">
        <v>1.38</v>
      </c>
      <c r="H54" s="12">
        <f t="shared" si="12"/>
        <v>432.40295948098975</v>
      </c>
      <c r="I54" s="16">
        <f t="shared" si="9"/>
        <v>6.2479408942449481</v>
      </c>
      <c r="J54" s="9">
        <v>12.5</v>
      </c>
      <c r="K54" s="12">
        <f t="shared" si="13"/>
        <v>566.96831807355227</v>
      </c>
      <c r="L54" s="16">
        <f t="shared" si="10"/>
        <v>3.5462220922189545</v>
      </c>
      <c r="M54" s="28">
        <v>725</v>
      </c>
      <c r="N54" s="5">
        <f t="shared" si="4"/>
        <v>477.58620689655174</v>
      </c>
      <c r="O54" s="16">
        <f t="shared" si="11"/>
        <v>5</v>
      </c>
      <c r="P54" s="16">
        <f t="shared" si="5"/>
        <v>5.6683986773736024</v>
      </c>
      <c r="Q54" s="66">
        <f t="shared" si="6"/>
        <v>8.3912037037037045E-3</v>
      </c>
    </row>
    <row r="55" spans="1:17" x14ac:dyDescent="0.25">
      <c r="A55" s="7">
        <v>16.399999999999999</v>
      </c>
      <c r="B55" s="5">
        <f t="shared" si="15"/>
        <v>305.39868667917472</v>
      </c>
      <c r="C55" s="16">
        <f t="shared" si="7"/>
        <v>5.5386935078074657</v>
      </c>
      <c r="D55" s="9">
        <v>4.7299999999999995</v>
      </c>
      <c r="E55" s="12">
        <f t="shared" si="14"/>
        <v>519.8828447563244</v>
      </c>
      <c r="F55" s="16">
        <f t="shared" si="8"/>
        <v>4.4118508129812426</v>
      </c>
      <c r="G55" s="9">
        <v>1.3699999999999999</v>
      </c>
      <c r="H55" s="12">
        <f t="shared" si="12"/>
        <v>426.13233981170941</v>
      </c>
      <c r="I55" s="16">
        <f t="shared" si="9"/>
        <v>6.270619669280336</v>
      </c>
      <c r="J55" s="9">
        <v>12.399999999999999</v>
      </c>
      <c r="K55" s="12">
        <f t="shared" si="13"/>
        <v>563.40788249542754</v>
      </c>
      <c r="L55" s="16">
        <f t="shared" si="10"/>
        <v>3.560435578124725</v>
      </c>
      <c r="M55" s="28">
        <v>730</v>
      </c>
      <c r="N55" s="5">
        <f t="shared" si="4"/>
        <v>471.91780821917814</v>
      </c>
      <c r="O55" s="16">
        <f t="shared" si="11"/>
        <v>5</v>
      </c>
      <c r="P55" s="16">
        <f t="shared" si="5"/>
        <v>5.5912776069332608</v>
      </c>
      <c r="Q55" s="66">
        <f t="shared" si="6"/>
        <v>8.4490740740740741E-3</v>
      </c>
    </row>
    <row r="56" spans="1:17" x14ac:dyDescent="0.25">
      <c r="A56" s="7">
        <v>16.5</v>
      </c>
      <c r="B56" s="5">
        <f t="shared" si="15"/>
        <v>299.92616633155592</v>
      </c>
      <c r="C56" s="16">
        <f t="shared" si="7"/>
        <v>5.4725203476187971</v>
      </c>
      <c r="D56" s="9">
        <v>4.6899999999999995</v>
      </c>
      <c r="E56" s="12">
        <f t="shared" si="14"/>
        <v>515.45229940902482</v>
      </c>
      <c r="F56" s="16">
        <f t="shared" si="8"/>
        <v>4.430545347299585</v>
      </c>
      <c r="G56" s="9">
        <v>1.3599999999999999</v>
      </c>
      <c r="H56" s="12">
        <f t="shared" si="12"/>
        <v>419.83879260155868</v>
      </c>
      <c r="I56" s="16">
        <f t="shared" si="9"/>
        <v>6.2935472101507344</v>
      </c>
      <c r="J56" s="9">
        <v>12.299999999999999</v>
      </c>
      <c r="K56" s="12">
        <f t="shared" si="13"/>
        <v>559.83306114322522</v>
      </c>
      <c r="L56" s="16">
        <f t="shared" si="10"/>
        <v>3.5748213522023207</v>
      </c>
      <c r="M56" s="28">
        <v>735</v>
      </c>
      <c r="N56" s="5">
        <f t="shared" si="4"/>
        <v>466.32653061224488</v>
      </c>
      <c r="O56" s="16">
        <f t="shared" si="11"/>
        <v>5</v>
      </c>
      <c r="P56" s="16">
        <f t="shared" si="5"/>
        <v>5.5157198014339883</v>
      </c>
      <c r="Q56" s="66">
        <f t="shared" si="6"/>
        <v>8.5069444444444437E-3</v>
      </c>
    </row>
    <row r="57" spans="1:17" x14ac:dyDescent="0.25">
      <c r="A57" s="7">
        <v>16.600000000000001</v>
      </c>
      <c r="B57" s="5">
        <f t="shared" si="15"/>
        <v>294.51864028735309</v>
      </c>
      <c r="C57" s="16">
        <f t="shared" si="7"/>
        <v>5.4075260442028252</v>
      </c>
      <c r="D57" s="9">
        <v>4.6499999999999995</v>
      </c>
      <c r="E57" s="12">
        <f t="shared" si="14"/>
        <v>511.0028198484531</v>
      </c>
      <c r="F57" s="16">
        <f t="shared" si="8"/>
        <v>4.4494795605717172</v>
      </c>
      <c r="G57" s="9">
        <v>1.3499999999999999</v>
      </c>
      <c r="H57" s="12">
        <f t="shared" si="12"/>
        <v>413.52206450327213</v>
      </c>
      <c r="I57" s="16">
        <f t="shared" si="9"/>
        <v>6.3167280982865464</v>
      </c>
      <c r="J57" s="9">
        <v>12.2</v>
      </c>
      <c r="K57" s="12">
        <f t="shared" si="13"/>
        <v>556.24367821974784</v>
      </c>
      <c r="L57" s="16">
        <f t="shared" si="10"/>
        <v>3.5893829234773875</v>
      </c>
      <c r="M57" s="28">
        <v>740</v>
      </c>
      <c r="N57" s="5">
        <f t="shared" si="4"/>
        <v>460.81081081081089</v>
      </c>
      <c r="O57" s="16">
        <f t="shared" si="11"/>
        <v>5</v>
      </c>
      <c r="P57" s="16">
        <f t="shared" si="5"/>
        <v>5.4416832940323161</v>
      </c>
      <c r="Q57" s="66">
        <f t="shared" si="6"/>
        <v>8.564814814814815E-3</v>
      </c>
    </row>
    <row r="58" spans="1:17" x14ac:dyDescent="0.25">
      <c r="A58" s="7">
        <v>16.7</v>
      </c>
      <c r="B58" s="5">
        <f t="shared" si="15"/>
        <v>289.17495752584455</v>
      </c>
      <c r="C58" s="16">
        <f t="shared" si="7"/>
        <v>5.3436827615085463</v>
      </c>
      <c r="D58" s="9">
        <v>4.6099999999999994</v>
      </c>
      <c r="E58" s="12">
        <f t="shared" si="14"/>
        <v>506.5341612299946</v>
      </c>
      <c r="F58" s="16">
        <f t="shared" si="8"/>
        <v>4.4686586184585053</v>
      </c>
      <c r="G58" s="9">
        <v>1.3399999999999999</v>
      </c>
      <c r="H58" s="12">
        <f t="shared" si="12"/>
        <v>407.1818974691505</v>
      </c>
      <c r="I58" s="16">
        <f t="shared" si="9"/>
        <v>6.3401670341216345</v>
      </c>
      <c r="J58" s="9">
        <v>12.099999999999998</v>
      </c>
      <c r="K58" s="12">
        <f t="shared" si="13"/>
        <v>552.63955431789373</v>
      </c>
      <c r="L58" s="16">
        <f t="shared" si="10"/>
        <v>3.6041239018541091</v>
      </c>
      <c r="M58" s="28">
        <v>745</v>
      </c>
      <c r="N58" s="5">
        <f t="shared" si="4"/>
        <v>455.36912751677858</v>
      </c>
      <c r="O58" s="16">
        <f t="shared" si="11"/>
        <v>5</v>
      </c>
      <c r="P58" s="16">
        <f t="shared" si="5"/>
        <v>5.3691275167785761</v>
      </c>
      <c r="Q58" s="66">
        <f t="shared" si="6"/>
        <v>8.6226851851851846E-3</v>
      </c>
    </row>
    <row r="59" spans="1:17" x14ac:dyDescent="0.25">
      <c r="A59" s="7">
        <v>16.8</v>
      </c>
      <c r="B59" s="5">
        <f t="shared" si="15"/>
        <v>283.89399404557429</v>
      </c>
      <c r="C59" s="16">
        <f t="shared" si="7"/>
        <v>5.280963480270259</v>
      </c>
      <c r="D59" s="9">
        <v>4.5699999999999994</v>
      </c>
      <c r="E59" s="12">
        <f t="shared" si="14"/>
        <v>502.04607338615136</v>
      </c>
      <c r="F59" s="16">
        <f t="shared" si="8"/>
        <v>4.4880878438432319</v>
      </c>
      <c r="G59" s="9">
        <v>1.3299999999999998</v>
      </c>
      <c r="H59" s="12">
        <f t="shared" si="12"/>
        <v>400.8180286280579</v>
      </c>
      <c r="I59" s="16">
        <f t="shared" si="9"/>
        <v>6.3638688410925965</v>
      </c>
      <c r="J59" s="9">
        <v>12</v>
      </c>
      <c r="K59" s="12">
        <f t="shared" si="13"/>
        <v>549.02050631601867</v>
      </c>
      <c r="L59" s="16">
        <f t="shared" si="10"/>
        <v>3.6190480018750577</v>
      </c>
      <c r="M59" s="28">
        <v>750</v>
      </c>
      <c r="N59" s="5">
        <f t="shared" si="4"/>
        <v>450</v>
      </c>
      <c r="O59" s="16">
        <f t="shared" si="11"/>
        <v>5</v>
      </c>
      <c r="P59" s="16">
        <f t="shared" si="5"/>
        <v>5.2980132450331325</v>
      </c>
      <c r="Q59" s="66">
        <f t="shared" si="6"/>
        <v>8.6805555555555559E-3</v>
      </c>
    </row>
    <row r="60" spans="1:17" x14ac:dyDescent="0.25">
      <c r="A60" s="7">
        <v>16.899999999999999</v>
      </c>
      <c r="B60" s="5">
        <f t="shared" si="15"/>
        <v>278.67465207615925</v>
      </c>
      <c r="C60" s="16">
        <f t="shared" si="7"/>
        <v>5.2193419694150407</v>
      </c>
      <c r="D60" s="9">
        <v>4.5299999999999994</v>
      </c>
      <c r="E60" s="12">
        <f t="shared" si="14"/>
        <v>497.53830066311349</v>
      </c>
      <c r="F60" s="16">
        <f t="shared" si="8"/>
        <v>4.5077727230378741</v>
      </c>
      <c r="G60" s="37">
        <v>1.3199999999999998</v>
      </c>
      <c r="H60" s="70">
        <f t="shared" si="12"/>
        <v>394.43019015824353</v>
      </c>
      <c r="I60" s="68">
        <f t="shared" si="9"/>
        <v>6.3878384698143691</v>
      </c>
      <c r="J60" s="9">
        <v>11.899999999999999</v>
      </c>
      <c r="K60" s="12">
        <f t="shared" si="13"/>
        <v>545.3863472693638</v>
      </c>
      <c r="L60" s="16">
        <f t="shared" si="10"/>
        <v>3.6341590466548723</v>
      </c>
      <c r="M60" s="28">
        <v>755</v>
      </c>
      <c r="N60" s="5">
        <f t="shared" si="4"/>
        <v>444.70198675496687</v>
      </c>
      <c r="O60" s="16">
        <f t="shared" si="11"/>
        <v>5</v>
      </c>
      <c r="P60" s="16">
        <f t="shared" si="5"/>
        <v>5.2283025444405666</v>
      </c>
      <c r="Q60" s="66">
        <f t="shared" si="6"/>
        <v>8.7384259259259255E-3</v>
      </c>
    </row>
    <row r="61" spans="1:17" x14ac:dyDescent="0.25">
      <c r="A61" s="7">
        <v>17</v>
      </c>
      <c r="B61" s="5">
        <f t="shared" si="15"/>
        <v>273.51585931752601</v>
      </c>
      <c r="C61" s="16">
        <f t="shared" si="7"/>
        <v>5.1587927586332398</v>
      </c>
      <c r="D61" s="9">
        <v>4.49</v>
      </c>
      <c r="E61" s="12">
        <f t="shared" si="14"/>
        <v>493.01058175082176</v>
      </c>
      <c r="F61" s="16">
        <f t="shared" si="8"/>
        <v>4.5277189122917321</v>
      </c>
      <c r="G61" s="76">
        <v>1.31</v>
      </c>
      <c r="H61" s="78">
        <f t="shared" si="12"/>
        <v>388.01810915582303</v>
      </c>
      <c r="I61" s="79">
        <f t="shared" si="9"/>
        <v>6.412081002420507</v>
      </c>
      <c r="J61" s="9">
        <v>11.799999999999999</v>
      </c>
      <c r="K61" s="12">
        <f t="shared" si="13"/>
        <v>541.73688629737023</v>
      </c>
      <c r="L61" s="16">
        <f t="shared" si="10"/>
        <v>3.6494609719935625</v>
      </c>
      <c r="M61" s="28">
        <v>760</v>
      </c>
      <c r="N61" s="5">
        <f t="shared" si="4"/>
        <v>439.4736842105263</v>
      </c>
      <c r="O61" s="16">
        <f t="shared" si="11"/>
        <v>5</v>
      </c>
      <c r="P61" s="16">
        <f t="shared" si="5"/>
        <v>5.1599587203302804</v>
      </c>
      <c r="Q61" s="66">
        <f t="shared" si="6"/>
        <v>8.7962962962962968E-3</v>
      </c>
    </row>
    <row r="62" spans="1:17" x14ac:dyDescent="0.25">
      <c r="A62" s="7">
        <v>17.100000000000001</v>
      </c>
      <c r="B62" s="5">
        <f t="shared" si="15"/>
        <v>268.41656820547445</v>
      </c>
      <c r="C62" s="16">
        <f t="shared" si="7"/>
        <v>5.09929111205156</v>
      </c>
      <c r="D62" s="9">
        <v>4.4499999999999993</v>
      </c>
      <c r="E62" s="12">
        <f t="shared" si="14"/>
        <v>488.46264950620127</v>
      </c>
      <c r="F62" s="16">
        <f t="shared" si="8"/>
        <v>4.5479322446204833</v>
      </c>
      <c r="G62" s="9">
        <v>1.2999999999999998</v>
      </c>
      <c r="H62" s="12">
        <f t="shared" si="12"/>
        <v>381.58150749873204</v>
      </c>
      <c r="I62" s="16">
        <f t="shared" si="9"/>
        <v>6.4366016570909892</v>
      </c>
      <c r="J62" s="9">
        <v>11.7</v>
      </c>
      <c r="K62" s="12">
        <f t="shared" si="13"/>
        <v>538.07192846668693</v>
      </c>
      <c r="L62" s="16">
        <f t="shared" si="10"/>
        <v>3.6649578306833064</v>
      </c>
      <c r="M62" s="28">
        <v>765</v>
      </c>
      <c r="N62" s="5">
        <f t="shared" si="4"/>
        <v>434.31372549019602</v>
      </c>
      <c r="O62" s="16">
        <f t="shared" si="11"/>
        <v>5</v>
      </c>
      <c r="P62" s="16">
        <f t="shared" si="5"/>
        <v>5.0929462694168137</v>
      </c>
      <c r="Q62" s="66">
        <f t="shared" si="6"/>
        <v>8.8541666666666664E-3</v>
      </c>
    </row>
    <row r="63" spans="1:17" x14ac:dyDescent="0.25">
      <c r="A63" s="7">
        <v>17.2</v>
      </c>
      <c r="B63" s="5">
        <f t="shared" si="15"/>
        <v>263.37575520250635</v>
      </c>
      <c r="C63" s="16">
        <f t="shared" si="7"/>
        <v>5.0408130029680933</v>
      </c>
      <c r="D63" s="9">
        <v>4.41</v>
      </c>
      <c r="E63" s="12">
        <f t="shared" si="14"/>
        <v>483.89423076923089</v>
      </c>
      <c r="F63" s="16">
        <f t="shared" si="8"/>
        <v>4.5684187369703864</v>
      </c>
      <c r="G63" s="9">
        <v>1.29</v>
      </c>
      <c r="H63" s="12">
        <f t="shared" si="12"/>
        <v>375.12010170596261</v>
      </c>
      <c r="I63" s="16">
        <f t="shared" si="9"/>
        <v>6.4614057927694262</v>
      </c>
      <c r="J63" s="9">
        <v>11.599999999999998</v>
      </c>
      <c r="K63" s="12">
        <f t="shared" si="13"/>
        <v>534.39127466966841</v>
      </c>
      <c r="L63" s="16">
        <f t="shared" si="10"/>
        <v>3.6806537970185218</v>
      </c>
      <c r="M63" s="28">
        <v>770</v>
      </c>
      <c r="N63" s="5">
        <f t="shared" si="4"/>
        <v>429.22077922077921</v>
      </c>
      <c r="O63" s="16">
        <f t="shared" si="11"/>
        <v>5</v>
      </c>
      <c r="P63" s="16">
        <f t="shared" si="5"/>
        <v>5.0272308336824381</v>
      </c>
      <c r="Q63" s="66">
        <f t="shared" si="6"/>
        <v>8.9120370370370378E-3</v>
      </c>
    </row>
    <row r="64" spans="1:17" x14ac:dyDescent="0.25">
      <c r="A64" s="7">
        <v>17.3</v>
      </c>
      <c r="B64" s="36">
        <f t="shared" si="15"/>
        <v>258.3924201129127</v>
      </c>
      <c r="C64" s="16">
        <f>B63-B64</f>
        <v>4.9833350895936519</v>
      </c>
      <c r="D64" s="9">
        <v>4.3699999999999992</v>
      </c>
      <c r="E64" s="12">
        <f t="shared" si="14"/>
        <v>479.30504617148426</v>
      </c>
      <c r="F64" s="16">
        <f t="shared" si="8"/>
        <v>4.5891845977466232</v>
      </c>
      <c r="G64" s="9">
        <v>1.2799999999999998</v>
      </c>
      <c r="H64" s="34">
        <f t="shared" si="12"/>
        <v>368.63360279187646</v>
      </c>
      <c r="I64" s="16">
        <f t="shared" si="9"/>
        <v>6.4864989140861553</v>
      </c>
      <c r="J64" s="9">
        <v>11.5</v>
      </c>
      <c r="K64" s="12">
        <f t="shared" si="13"/>
        <v>530.69472149814931</v>
      </c>
      <c r="L64" s="16">
        <f t="shared" si="10"/>
        <v>3.6965531715190991</v>
      </c>
      <c r="M64" s="28">
        <v>775</v>
      </c>
      <c r="N64" s="5">
        <f t="shared" si="4"/>
        <v>424.19354838709677</v>
      </c>
      <c r="O64" s="16">
        <f t="shared" si="11"/>
        <v>5</v>
      </c>
      <c r="P64" s="16">
        <f t="shared" si="5"/>
        <v>4.9627791563275423</v>
      </c>
      <c r="Q64" s="66">
        <f t="shared" si="6"/>
        <v>8.9699074074074073E-3</v>
      </c>
    </row>
    <row r="65" spans="1:17" x14ac:dyDescent="0.25">
      <c r="A65" s="7">
        <v>17.399999999999999</v>
      </c>
      <c r="B65" s="36">
        <f t="shared" si="15"/>
        <v>253.46558542116048</v>
      </c>
      <c r="C65" s="16">
        <f t="shared" ref="C65:C128" si="16">B64-B65</f>
        <v>4.9268346917522194</v>
      </c>
      <c r="D65" s="9">
        <v>4.33</v>
      </c>
      <c r="E65" s="12">
        <f t="shared" si="14"/>
        <v>474.69480993676979</v>
      </c>
      <c r="F65" s="16">
        <f t="shared" si="8"/>
        <v>4.6102362347144776</v>
      </c>
      <c r="G65" s="9">
        <v>1.27</v>
      </c>
      <c r="H65" s="34">
        <f t="shared" si="12"/>
        <v>362.12171611538872</v>
      </c>
      <c r="I65" s="16">
        <f t="shared" si="9"/>
        <v>6.5118866764877339</v>
      </c>
      <c r="J65" s="9">
        <v>11.399999999999999</v>
      </c>
      <c r="K65" s="12">
        <f t="shared" si="13"/>
        <v>526.98206111226796</v>
      </c>
      <c r="L65" s="16">
        <f t="shared" si="10"/>
        <v>3.7126603858813496</v>
      </c>
      <c r="M65" s="28">
        <v>780</v>
      </c>
      <c r="N65" s="5">
        <f t="shared" si="4"/>
        <v>419.23076923076923</v>
      </c>
      <c r="O65" s="16">
        <f t="shared" si="11"/>
        <v>5</v>
      </c>
      <c r="P65" s="16">
        <f t="shared" si="5"/>
        <v>4.8995590396864372</v>
      </c>
      <c r="Q65" s="66">
        <f t="shared" si="6"/>
        <v>9.0277777777777769E-3</v>
      </c>
    </row>
    <row r="66" spans="1:17" x14ac:dyDescent="0.25">
      <c r="A66" s="7">
        <v>17.5</v>
      </c>
      <c r="B66" s="36">
        <f t="shared" si="15"/>
        <v>248.59429565265231</v>
      </c>
      <c r="C66" s="16">
        <f t="shared" si="16"/>
        <v>4.8712897685081771</v>
      </c>
      <c r="D66" s="9">
        <v>4.2899999999999991</v>
      </c>
      <c r="E66" s="12">
        <f t="shared" si="14"/>
        <v>470.06322967346057</v>
      </c>
      <c r="F66" s="16">
        <f t="shared" si="8"/>
        <v>4.6315802633092176</v>
      </c>
      <c r="G66" s="9">
        <v>1.2599999999999998</v>
      </c>
      <c r="H66" s="34">
        <f t="shared" si="12"/>
        <v>355.5841412237973</v>
      </c>
      <c r="I66" s="16">
        <f t="shared" si="9"/>
        <v>6.5375748915914187</v>
      </c>
      <c r="J66" s="9">
        <v>11.299999999999999</v>
      </c>
      <c r="K66" s="12">
        <f t="shared" si="13"/>
        <v>523.25308110410106</v>
      </c>
      <c r="L66" s="16">
        <f t="shared" si="10"/>
        <v>3.7289800081669</v>
      </c>
      <c r="M66" s="28">
        <v>785</v>
      </c>
      <c r="N66" s="5">
        <f t="shared" si="4"/>
        <v>414.33121019108279</v>
      </c>
      <c r="O66" s="16">
        <f t="shared" si="11"/>
        <v>5</v>
      </c>
      <c r="P66" s="16">
        <f t="shared" si="5"/>
        <v>4.8375393050068851</v>
      </c>
      <c r="Q66" s="66">
        <f t="shared" si="6"/>
        <v>9.0856481481481483E-3</v>
      </c>
    </row>
    <row r="67" spans="1:17" x14ac:dyDescent="0.25">
      <c r="A67" s="7">
        <v>17.600000000000001</v>
      </c>
      <c r="B67" s="36">
        <f t="shared" si="15"/>
        <v>243.77761675598819</v>
      </c>
      <c r="C67" s="16">
        <f t="shared" si="16"/>
        <v>4.816678896664115</v>
      </c>
      <c r="D67" s="9">
        <v>4.25</v>
      </c>
      <c r="E67" s="12">
        <f t="shared" si="14"/>
        <v>465.41000615809156</v>
      </c>
      <c r="F67" s="16">
        <f t="shared" si="8"/>
        <v>4.6532235153690067</v>
      </c>
      <c r="G67" s="9">
        <v>1.25</v>
      </c>
      <c r="H67" s="34">
        <f t="shared" si="12"/>
        <v>349.02057169102181</v>
      </c>
      <c r="I67" s="16">
        <f t="shared" si="9"/>
        <v>6.5635695327754888</v>
      </c>
      <c r="J67" s="9">
        <v>11.2</v>
      </c>
      <c r="K67" s="12">
        <f t="shared" si="13"/>
        <v>519.50756435585481</v>
      </c>
      <c r="L67" s="16">
        <f t="shared" si="10"/>
        <v>3.7455167482462457</v>
      </c>
      <c r="M67" s="28">
        <v>790</v>
      </c>
      <c r="N67" s="5">
        <f t="shared" ref="N67:N130" si="17">(3000/(M67)-1.75)/0.005</f>
        <v>409.4936708860759</v>
      </c>
      <c r="O67" s="16">
        <f t="shared" si="11"/>
        <v>5</v>
      </c>
      <c r="P67" s="16">
        <f t="shared" ref="P67:P130" si="18">N67-N68</f>
        <v>4.7766897540004152</v>
      </c>
      <c r="Q67" s="66">
        <f t="shared" ref="Q67:Q130" si="19">M67/86400</f>
        <v>9.1435185185185178E-3</v>
      </c>
    </row>
    <row r="68" spans="1:17" x14ac:dyDescent="0.25">
      <c r="A68" s="7">
        <v>17.7</v>
      </c>
      <c r="B68" s="36">
        <f t="shared" si="15"/>
        <v>239.01463550588693</v>
      </c>
      <c r="C68" s="16">
        <f t="shared" si="16"/>
        <v>4.7629812501012623</v>
      </c>
      <c r="D68" s="9">
        <v>4.2099999999999991</v>
      </c>
      <c r="E68" s="12">
        <f t="shared" si="14"/>
        <v>460.73483310976877</v>
      </c>
      <c r="F68" s="16">
        <f t="shared" ref="F68:F131" si="20">E67-E68</f>
        <v>4.6751730483227902</v>
      </c>
      <c r="G68" s="9">
        <v>1.2399999999999998</v>
      </c>
      <c r="H68" s="34">
        <f t="shared" si="12"/>
        <v>342.43069495000611</v>
      </c>
      <c r="I68" s="16">
        <f t="shared" ref="I68:I114" si="21">H67-H68</f>
        <v>6.5898767410157006</v>
      </c>
      <c r="J68" s="9">
        <v>11.099999999999998</v>
      </c>
      <c r="K68" s="12">
        <f t="shared" si="13"/>
        <v>515.7452888923458</v>
      </c>
      <c r="L68" s="16">
        <f t="shared" ref="L68:L131" si="22">K67-K68</f>
        <v>3.7622754635090132</v>
      </c>
      <c r="M68" s="28">
        <v>795</v>
      </c>
      <c r="N68" s="5">
        <f t="shared" si="17"/>
        <v>404.71698113207549</v>
      </c>
      <c r="O68" s="16">
        <f t="shared" ref="O68:O131" si="23">M68-M67</f>
        <v>5</v>
      </c>
      <c r="P68" s="16">
        <f t="shared" si="18"/>
        <v>4.7169811320754889</v>
      </c>
      <c r="Q68" s="66">
        <f t="shared" si="19"/>
        <v>9.2013888888888892E-3</v>
      </c>
    </row>
    <row r="69" spans="1:17" x14ac:dyDescent="0.25">
      <c r="A69" s="7">
        <v>17.8</v>
      </c>
      <c r="B69" s="36">
        <f t="shared" si="15"/>
        <v>234.30445892596413</v>
      </c>
      <c r="C69" s="16">
        <f t="shared" si="16"/>
        <v>4.7101765799228019</v>
      </c>
      <c r="D69" s="9">
        <v>4.17</v>
      </c>
      <c r="E69" s="12">
        <f t="shared" si="14"/>
        <v>456.03739695491049</v>
      </c>
      <c r="F69" s="16">
        <f t="shared" si="20"/>
        <v>4.6974361548582806</v>
      </c>
      <c r="G69" s="9">
        <v>1.23</v>
      </c>
      <c r="H69" s="34">
        <f t="shared" si="12"/>
        <v>335.81419211903176</v>
      </c>
      <c r="I69" s="16">
        <f t="shared" si="21"/>
        <v>6.6165028309743548</v>
      </c>
      <c r="J69" s="9">
        <v>11</v>
      </c>
      <c r="K69" s="12">
        <f t="shared" si="13"/>
        <v>511.96602772748741</v>
      </c>
      <c r="L69" s="16">
        <f t="shared" si="22"/>
        <v>3.7792611648583829</v>
      </c>
      <c r="M69" s="28">
        <v>800</v>
      </c>
      <c r="N69" s="5">
        <f t="shared" si="17"/>
        <v>400</v>
      </c>
      <c r="O69" s="16">
        <f t="shared" si="23"/>
        <v>5</v>
      </c>
      <c r="P69" s="16">
        <f t="shared" si="18"/>
        <v>4.6583850931677375</v>
      </c>
      <c r="Q69" s="66">
        <f t="shared" si="19"/>
        <v>9.2592592592592587E-3</v>
      </c>
    </row>
    <row r="70" spans="1:17" x14ac:dyDescent="0.25">
      <c r="A70" s="7">
        <v>17.899999999999999</v>
      </c>
      <c r="B70" s="36">
        <f t="shared" si="15"/>
        <v>229.64621373060493</v>
      </c>
      <c r="C70" s="16">
        <f t="shared" si="16"/>
        <v>4.6582451953591999</v>
      </c>
      <c r="D70" s="9">
        <v>4.129999999999999</v>
      </c>
      <c r="E70" s="12">
        <f t="shared" si="14"/>
        <v>451.31737658180651</v>
      </c>
      <c r="F70" s="16">
        <f t="shared" si="20"/>
        <v>4.7200203731039778</v>
      </c>
      <c r="G70" s="9">
        <v>1.2199999999999998</v>
      </c>
      <c r="H70" s="34">
        <f t="shared" si="12"/>
        <v>329.17073782165591</v>
      </c>
      <c r="I70" s="16">
        <f t="shared" si="21"/>
        <v>6.6434542973758539</v>
      </c>
      <c r="J70" s="9">
        <v>10.899999999999999</v>
      </c>
      <c r="K70" s="12">
        <f t="shared" si="13"/>
        <v>508.16954870448131</v>
      </c>
      <c r="L70" s="16">
        <f t="shared" si="22"/>
        <v>3.7964790230060999</v>
      </c>
      <c r="M70" s="28">
        <v>805</v>
      </c>
      <c r="N70" s="5">
        <f t="shared" si="17"/>
        <v>395.34161490683226</v>
      </c>
      <c r="O70" s="16">
        <f t="shared" si="23"/>
        <v>5</v>
      </c>
      <c r="P70" s="16">
        <f t="shared" si="18"/>
        <v>4.6008741660915007</v>
      </c>
      <c r="Q70" s="66">
        <f t="shared" si="19"/>
        <v>9.3171296296296301E-3</v>
      </c>
    </row>
    <row r="71" spans="1:17" x14ac:dyDescent="0.25">
      <c r="A71" s="7">
        <v>18</v>
      </c>
      <c r="B71" s="36">
        <f t="shared" si="15"/>
        <v>225.03904578519479</v>
      </c>
      <c r="C71" s="16">
        <f t="shared" si="16"/>
        <v>4.60716794541014</v>
      </c>
      <c r="D71" s="9">
        <v>4.09</v>
      </c>
      <c r="E71" s="12">
        <f t="shared" si="14"/>
        <v>446.57444308445605</v>
      </c>
      <c r="F71" s="16">
        <f t="shared" si="20"/>
        <v>4.7429334973504638</v>
      </c>
      <c r="G71" s="96">
        <v>1.21</v>
      </c>
      <c r="H71" s="120">
        <f t="shared" si="12"/>
        <v>322.50000000000006</v>
      </c>
      <c r="I71" s="101">
        <f t="shared" si="21"/>
        <v>6.6707378216558482</v>
      </c>
      <c r="J71" s="9">
        <v>10.799999999999999</v>
      </c>
      <c r="K71" s="12">
        <f t="shared" si="13"/>
        <v>504.35561432939613</v>
      </c>
      <c r="L71" s="16">
        <f t="shared" si="22"/>
        <v>3.8139343750851822</v>
      </c>
      <c r="M71" s="28">
        <v>810</v>
      </c>
      <c r="N71" s="5">
        <f t="shared" si="17"/>
        <v>390.74074074074076</v>
      </c>
      <c r="O71" s="16">
        <f t="shared" si="23"/>
        <v>5</v>
      </c>
      <c r="P71" s="16">
        <f t="shared" si="18"/>
        <v>4.5444217223358692</v>
      </c>
      <c r="Q71" s="66">
        <f t="shared" si="19"/>
        <v>9.3749999999999997E-3</v>
      </c>
    </row>
    <row r="72" spans="1:17" x14ac:dyDescent="0.25">
      <c r="A72" s="7">
        <v>18.100000000000001</v>
      </c>
      <c r="B72" s="36">
        <f t="shared" si="15"/>
        <v>220.48211958400938</v>
      </c>
      <c r="C72" s="16">
        <f t="shared" si="16"/>
        <v>4.556926201185405</v>
      </c>
      <c r="D72" s="37">
        <v>4.0499999999999989</v>
      </c>
      <c r="E72" s="70">
        <f t="shared" si="14"/>
        <v>441.80825949510137</v>
      </c>
      <c r="F72" s="68">
        <f t="shared" si="20"/>
        <v>4.7661835893546822</v>
      </c>
      <c r="G72" s="9">
        <v>1.1999999999999997</v>
      </c>
      <c r="H72" s="34">
        <f t="shared" si="12"/>
        <v>315.80163972107658</v>
      </c>
      <c r="I72" s="16">
        <f t="shared" si="21"/>
        <v>6.6983602789234737</v>
      </c>
      <c r="J72" s="9">
        <v>10.7</v>
      </c>
      <c r="K72" s="12">
        <f t="shared" si="13"/>
        <v>500.52398159779523</v>
      </c>
      <c r="L72" s="16">
        <f t="shared" si="22"/>
        <v>3.8316327316009051</v>
      </c>
      <c r="M72" s="75">
        <v>815</v>
      </c>
      <c r="N72" s="77">
        <f t="shared" si="17"/>
        <v>386.19631901840489</v>
      </c>
      <c r="O72" s="79">
        <f t="shared" si="23"/>
        <v>5</v>
      </c>
      <c r="P72" s="79">
        <f t="shared" si="18"/>
        <v>4.4890019452341221</v>
      </c>
      <c r="Q72" s="80">
        <f t="shared" si="19"/>
        <v>9.432870370370371E-3</v>
      </c>
    </row>
    <row r="73" spans="1:17" x14ac:dyDescent="0.25">
      <c r="A73" s="7">
        <v>18.2</v>
      </c>
      <c r="B73" s="36">
        <f t="shared" si="15"/>
        <v>215.97461774509296</v>
      </c>
      <c r="C73" s="16">
        <f t="shared" si="16"/>
        <v>4.5075018389164256</v>
      </c>
      <c r="D73" s="9">
        <v>4.01</v>
      </c>
      <c r="E73" s="12">
        <f t="shared" si="14"/>
        <v>437.01848050484557</v>
      </c>
      <c r="F73" s="16">
        <f t="shared" si="20"/>
        <v>4.7897789902557975</v>
      </c>
      <c r="G73" s="9">
        <v>1.19</v>
      </c>
      <c r="H73" s="34">
        <f t="shared" si="12"/>
        <v>309.0753109758403</v>
      </c>
      <c r="I73" s="16">
        <f t="shared" si="21"/>
        <v>6.7263287452362874</v>
      </c>
      <c r="J73" s="9">
        <v>10.599999999999998</v>
      </c>
      <c r="K73" s="12">
        <f t="shared" si="13"/>
        <v>496.67440181405556</v>
      </c>
      <c r="L73" s="16">
        <f t="shared" si="22"/>
        <v>3.8495797837396708</v>
      </c>
      <c r="M73" s="28">
        <v>820</v>
      </c>
      <c r="N73" s="5">
        <f t="shared" si="17"/>
        <v>381.70731707317077</v>
      </c>
      <c r="O73" s="16">
        <f t="shared" si="23"/>
        <v>5</v>
      </c>
      <c r="P73" s="16">
        <f t="shared" si="18"/>
        <v>4.4345898004435185</v>
      </c>
      <c r="Q73" s="66">
        <f t="shared" si="19"/>
        <v>9.4907407407407406E-3</v>
      </c>
    </row>
    <row r="74" spans="1:17" x14ac:dyDescent="0.25">
      <c r="A74" s="7">
        <v>18.3</v>
      </c>
      <c r="B74" s="36">
        <f t="shared" si="15"/>
        <v>211.51574052148294</v>
      </c>
      <c r="C74" s="16">
        <f t="shared" si="16"/>
        <v>4.4588772236100169</v>
      </c>
      <c r="D74" s="9">
        <v>3.9699999999999998</v>
      </c>
      <c r="E74" s="12">
        <f t="shared" si="14"/>
        <v>432.20475217169593</v>
      </c>
      <c r="F74" s="16">
        <f t="shared" si="20"/>
        <v>4.8137283331496405</v>
      </c>
      <c r="G74" s="87">
        <v>1.18</v>
      </c>
      <c r="H74" s="117">
        <f t="shared" si="12"/>
        <v>302.32066047061971</v>
      </c>
      <c r="I74" s="85">
        <f t="shared" si="21"/>
        <v>6.7546505052205816</v>
      </c>
      <c r="J74" s="9">
        <v>10.5</v>
      </c>
      <c r="K74" s="12">
        <f t="shared" si="13"/>
        <v>492.80662040299757</v>
      </c>
      <c r="L74" s="16">
        <f t="shared" si="22"/>
        <v>3.8677814110579902</v>
      </c>
      <c r="M74" s="28">
        <v>825</v>
      </c>
      <c r="N74" s="5">
        <f t="shared" si="17"/>
        <v>377.27272727272725</v>
      </c>
      <c r="O74" s="16">
        <f t="shared" si="23"/>
        <v>5</v>
      </c>
      <c r="P74" s="16">
        <f t="shared" si="18"/>
        <v>4.3811610076670036</v>
      </c>
      <c r="Q74" s="66">
        <f t="shared" si="19"/>
        <v>9.5486111111111119E-3</v>
      </c>
    </row>
    <row r="75" spans="1:17" x14ac:dyDescent="0.25">
      <c r="A75" s="7">
        <v>18.399999999999999</v>
      </c>
      <c r="B75" s="36">
        <f t="shared" si="15"/>
        <v>207.10470532816927</v>
      </c>
      <c r="C75" s="16">
        <f t="shared" si="16"/>
        <v>4.4110351933136656</v>
      </c>
      <c r="D75" s="9">
        <v>3.9299999999999997</v>
      </c>
      <c r="E75" s="12">
        <f t="shared" si="14"/>
        <v>427.36671161533707</v>
      </c>
      <c r="F75" s="16">
        <f t="shared" si="20"/>
        <v>4.8380405563588624</v>
      </c>
      <c r="G75" s="9">
        <v>1.17</v>
      </c>
      <c r="H75" s="34">
        <f t="shared" si="12"/>
        <v>295.5373274105832</v>
      </c>
      <c r="I75" s="16">
        <f t="shared" si="21"/>
        <v>6.7833330600365116</v>
      </c>
      <c r="J75" s="9">
        <v>10.399999999999999</v>
      </c>
      <c r="K75" s="12">
        <f t="shared" si="13"/>
        <v>488.92037671342206</v>
      </c>
      <c r="L75" s="16">
        <f t="shared" si="22"/>
        <v>3.8862436895755081</v>
      </c>
      <c r="M75" s="28">
        <v>830</v>
      </c>
      <c r="N75" s="5">
        <f t="shared" si="17"/>
        <v>372.89156626506025</v>
      </c>
      <c r="O75" s="16">
        <f t="shared" si="23"/>
        <v>5</v>
      </c>
      <c r="P75" s="16">
        <f t="shared" si="18"/>
        <v>4.328692013563284</v>
      </c>
      <c r="Q75" s="66">
        <f t="shared" si="19"/>
        <v>9.6064814814814815E-3</v>
      </c>
    </row>
    <row r="76" spans="1:17" x14ac:dyDescent="0.25">
      <c r="A76" s="7">
        <v>18.5</v>
      </c>
      <c r="B76" s="36">
        <f t="shared" si="15"/>
        <v>202.74074628419723</v>
      </c>
      <c r="C76" s="16">
        <f t="shared" si="16"/>
        <v>4.363959043972045</v>
      </c>
      <c r="D76" s="9">
        <v>3.8899999999999997</v>
      </c>
      <c r="E76" s="12">
        <f t="shared" si="14"/>
        <v>422.50398669788564</v>
      </c>
      <c r="F76" s="16">
        <f t="shared" si="20"/>
        <v>4.8627249174514304</v>
      </c>
      <c r="G76" s="9">
        <v>1.1599999999999999</v>
      </c>
      <c r="H76" s="34">
        <f t="shared" si="12"/>
        <v>288.72494327485396</v>
      </c>
      <c r="I76" s="16">
        <f t="shared" si="21"/>
        <v>6.8123841357292463</v>
      </c>
      <c r="J76" s="9">
        <v>10.299999999999999</v>
      </c>
      <c r="K76" s="12">
        <f t="shared" si="13"/>
        <v>485.01540381312617</v>
      </c>
      <c r="L76" s="16">
        <f t="shared" si="22"/>
        <v>3.9049729002958884</v>
      </c>
      <c r="M76" s="28">
        <v>835</v>
      </c>
      <c r="N76" s="5">
        <f t="shared" si="17"/>
        <v>368.56287425149696</v>
      </c>
      <c r="O76" s="16">
        <f t="shared" si="23"/>
        <v>5</v>
      </c>
      <c r="P76" s="16">
        <f t="shared" si="18"/>
        <v>4.27715996578263</v>
      </c>
      <c r="Q76" s="66">
        <f t="shared" si="19"/>
        <v>9.6643518518518511E-3</v>
      </c>
    </row>
    <row r="77" spans="1:17" x14ac:dyDescent="0.25">
      <c r="A77" s="7">
        <v>18.600000000000001</v>
      </c>
      <c r="B77" s="36">
        <f t="shared" si="15"/>
        <v>198.42311376935425</v>
      </c>
      <c r="C77" s="16">
        <f t="shared" si="16"/>
        <v>4.3176325148429839</v>
      </c>
      <c r="D77" s="9">
        <v>3.8499999999999996</v>
      </c>
      <c r="E77" s="12">
        <f t="shared" si="14"/>
        <v>417.61619568983576</v>
      </c>
      <c r="F77" s="16">
        <f t="shared" si="20"/>
        <v>4.8877910080498737</v>
      </c>
      <c r="G77" s="9">
        <v>1.1499999999999999</v>
      </c>
      <c r="H77" s="34">
        <f t="shared" si="12"/>
        <v>281.88313158288355</v>
      </c>
      <c r="I77" s="16">
        <f t="shared" si="21"/>
        <v>6.8418116919704062</v>
      </c>
      <c r="J77" s="9">
        <v>10.199999999999999</v>
      </c>
      <c r="K77" s="12">
        <f t="shared" si="13"/>
        <v>481.09142827494031</v>
      </c>
      <c r="L77" s="16">
        <f t="shared" si="22"/>
        <v>3.9239755381858572</v>
      </c>
      <c r="M77" s="28">
        <v>840</v>
      </c>
      <c r="N77" s="5">
        <f t="shared" si="17"/>
        <v>364.28571428571433</v>
      </c>
      <c r="O77" s="16">
        <f t="shared" si="23"/>
        <v>5</v>
      </c>
      <c r="P77" s="16">
        <f t="shared" si="18"/>
        <v>4.2265426880812242</v>
      </c>
      <c r="Q77" s="66">
        <f t="shared" si="19"/>
        <v>9.7222222222222224E-3</v>
      </c>
    </row>
    <row r="78" spans="1:17" x14ac:dyDescent="0.25">
      <c r="A78" s="7">
        <v>18.7</v>
      </c>
      <c r="B78" s="36">
        <f t="shared" si="15"/>
        <v>194.1510739949006</v>
      </c>
      <c r="C78" s="16">
        <f t="shared" si="16"/>
        <v>4.2720397744536456</v>
      </c>
      <c r="D78" s="9">
        <v>3.8099999999999996</v>
      </c>
      <c r="E78" s="12">
        <f t="shared" si="14"/>
        <v>412.70294692034309</v>
      </c>
      <c r="F78" s="16">
        <f t="shared" si="20"/>
        <v>4.9132487694926681</v>
      </c>
      <c r="G78" s="9">
        <v>1.1399999999999999</v>
      </c>
      <c r="H78" s="34">
        <f t="shared" si="12"/>
        <v>275.01150765166335</v>
      </c>
      <c r="I78" s="16">
        <f t="shared" si="21"/>
        <v>6.8716239312201992</v>
      </c>
      <c r="J78" s="9">
        <v>10.099999999999998</v>
      </c>
      <c r="K78" s="12">
        <f t="shared" si="13"/>
        <v>477.14816995330153</v>
      </c>
      <c r="L78" s="16">
        <f t="shared" si="22"/>
        <v>3.9432583216387798</v>
      </c>
      <c r="M78" s="28">
        <v>845</v>
      </c>
      <c r="N78" s="5">
        <f t="shared" si="17"/>
        <v>360.05917159763311</v>
      </c>
      <c r="O78" s="16">
        <f t="shared" si="23"/>
        <v>5</v>
      </c>
      <c r="P78" s="16">
        <f t="shared" si="18"/>
        <v>4.1768186564566463</v>
      </c>
      <c r="Q78" s="66">
        <f t="shared" si="19"/>
        <v>9.780092592592592E-3</v>
      </c>
    </row>
    <row r="79" spans="1:17" x14ac:dyDescent="0.25">
      <c r="A79" s="7">
        <v>18.8</v>
      </c>
      <c r="B79" s="36">
        <f t="shared" si="15"/>
        <v>189.92390858782542</v>
      </c>
      <c r="C79" s="16">
        <f t="shared" si="16"/>
        <v>4.2271654070751765</v>
      </c>
      <c r="D79" s="9">
        <v>3.7699999999999996</v>
      </c>
      <c r="E79" s="12">
        <f t="shared" si="14"/>
        <v>407.7638384109423</v>
      </c>
      <c r="F79" s="16">
        <f t="shared" si="20"/>
        <v>4.9391085094007963</v>
      </c>
      <c r="G79" s="9">
        <v>1.1299999999999999</v>
      </c>
      <c r="H79" s="34">
        <f t="shared" si="12"/>
        <v>268.10967834333053</v>
      </c>
      <c r="I79" s="16">
        <f t="shared" si="21"/>
        <v>6.9018293083328217</v>
      </c>
      <c r="J79" s="9">
        <v>10</v>
      </c>
      <c r="K79" s="12">
        <f t="shared" si="13"/>
        <v>473.18534175084915</v>
      </c>
      <c r="L79" s="16">
        <f t="shared" si="22"/>
        <v>3.9628282024523855</v>
      </c>
      <c r="M79" s="28">
        <v>850</v>
      </c>
      <c r="N79" s="5">
        <f t="shared" si="17"/>
        <v>355.88235294117646</v>
      </c>
      <c r="O79" s="16">
        <f t="shared" si="23"/>
        <v>5</v>
      </c>
      <c r="P79" s="16">
        <f t="shared" si="18"/>
        <v>4.127966976264247</v>
      </c>
      <c r="Q79" s="66">
        <f t="shared" si="19"/>
        <v>9.8379629629629633E-3</v>
      </c>
    </row>
    <row r="80" spans="1:17" x14ac:dyDescent="0.25">
      <c r="A80" s="7">
        <v>18.899999999999999</v>
      </c>
      <c r="B80" s="36">
        <f t="shared" si="15"/>
        <v>185.74091418813896</v>
      </c>
      <c r="C80" s="16">
        <f t="shared" si="16"/>
        <v>4.1829943996864642</v>
      </c>
      <c r="D80" s="9">
        <v>3.7299999999999995</v>
      </c>
      <c r="E80" s="12">
        <f t="shared" si="14"/>
        <v>402.79845749172921</v>
      </c>
      <c r="F80" s="16">
        <f t="shared" si="20"/>
        <v>4.9653809192130893</v>
      </c>
      <c r="G80" s="9">
        <v>1.1199999999999999</v>
      </c>
      <c r="H80" s="34">
        <f t="shared" si="12"/>
        <v>261.17724180270011</v>
      </c>
      <c r="I80" s="16">
        <f t="shared" si="21"/>
        <v>6.9324365406304196</v>
      </c>
      <c r="J80" s="9">
        <v>9.8999999999999986</v>
      </c>
      <c r="K80" s="12">
        <f t="shared" si="13"/>
        <v>469.20264937448604</v>
      </c>
      <c r="L80" s="16">
        <f t="shared" si="22"/>
        <v>3.9826923763631044</v>
      </c>
      <c r="M80" s="28">
        <v>855</v>
      </c>
      <c r="N80" s="5">
        <f t="shared" si="17"/>
        <v>351.75438596491222</v>
      </c>
      <c r="O80" s="16">
        <f t="shared" si="23"/>
        <v>5</v>
      </c>
      <c r="P80" s="16">
        <f t="shared" si="18"/>
        <v>4.0799673602610937</v>
      </c>
      <c r="Q80" s="66">
        <f t="shared" si="19"/>
        <v>9.8958333333333329E-3</v>
      </c>
    </row>
    <row r="81" spans="1:17" x14ac:dyDescent="0.25">
      <c r="A81" s="7">
        <v>19</v>
      </c>
      <c r="B81" s="36">
        <f t="shared" si="15"/>
        <v>181.60140205871917</v>
      </c>
      <c r="C81" s="16">
        <f t="shared" si="16"/>
        <v>4.139512129419785</v>
      </c>
      <c r="D81" s="9">
        <v>3.6899999999999995</v>
      </c>
      <c r="E81" s="12">
        <f t="shared" si="14"/>
        <v>397.80638039896854</v>
      </c>
      <c r="F81" s="16">
        <f t="shared" si="20"/>
        <v>4.9920770927606668</v>
      </c>
      <c r="G81" s="9">
        <v>1.1099999999999999</v>
      </c>
      <c r="H81" s="34">
        <f t="shared" si="12"/>
        <v>254.21378718422613</v>
      </c>
      <c r="I81" s="16">
        <f t="shared" si="21"/>
        <v>6.9634546184739747</v>
      </c>
      <c r="J81" s="9">
        <v>9.7999999999999989</v>
      </c>
      <c r="K81" s="12">
        <f t="shared" si="13"/>
        <v>465.19979108032805</v>
      </c>
      <c r="L81" s="16">
        <f t="shared" si="22"/>
        <v>4.0028582941579884</v>
      </c>
      <c r="M81" s="28">
        <v>860</v>
      </c>
      <c r="N81" s="5">
        <f t="shared" si="17"/>
        <v>347.67441860465112</v>
      </c>
      <c r="O81" s="16">
        <f t="shared" si="23"/>
        <v>5</v>
      </c>
      <c r="P81" s="16">
        <f t="shared" si="18"/>
        <v>4.0328001075412772</v>
      </c>
      <c r="Q81" s="66">
        <f t="shared" si="19"/>
        <v>9.9537037037037042E-3</v>
      </c>
    </row>
    <row r="82" spans="1:17" x14ac:dyDescent="0.25">
      <c r="A82" s="7">
        <v>19.100000000000001</v>
      </c>
      <c r="B82" s="36">
        <f t="shared" si="15"/>
        <v>177.50469770726664</v>
      </c>
      <c r="C82" s="16">
        <f t="shared" si="16"/>
        <v>4.0967043514525301</v>
      </c>
      <c r="D82" s="9">
        <v>3.6499999999999995</v>
      </c>
      <c r="E82" s="12">
        <f t="shared" si="14"/>
        <v>392.78717185301923</v>
      </c>
      <c r="F82" s="16">
        <f t="shared" si="20"/>
        <v>5.0192085459493114</v>
      </c>
      <c r="G82" s="9">
        <v>1.0999999999999999</v>
      </c>
      <c r="H82" s="34">
        <f t="shared" si="12"/>
        <v>247.21889436786964</v>
      </c>
      <c r="I82" s="16">
        <f t="shared" si="21"/>
        <v>6.9948928163564972</v>
      </c>
      <c r="J82" s="9">
        <v>9.6999999999999993</v>
      </c>
      <c r="K82" s="12">
        <f t="shared" si="13"/>
        <v>461.17645740690637</v>
      </c>
      <c r="L82" s="16">
        <f t="shared" si="22"/>
        <v>4.0233336734216891</v>
      </c>
      <c r="M82" s="28">
        <v>865</v>
      </c>
      <c r="N82" s="5">
        <f t="shared" si="17"/>
        <v>343.64161849710985</v>
      </c>
      <c r="O82" s="16">
        <f t="shared" si="23"/>
        <v>5</v>
      </c>
      <c r="P82" s="16">
        <f t="shared" si="18"/>
        <v>3.9864460833167641</v>
      </c>
      <c r="Q82" s="66">
        <f t="shared" si="19"/>
        <v>1.0011574074074074E-2</v>
      </c>
    </row>
    <row r="83" spans="1:17" x14ac:dyDescent="0.25">
      <c r="A83" s="7">
        <v>19.2</v>
      </c>
      <c r="B83" s="36">
        <f t="shared" si="15"/>
        <v>173.45014051992382</v>
      </c>
      <c r="C83" s="16">
        <f t="shared" si="16"/>
        <v>4.054557187342823</v>
      </c>
      <c r="D83" s="9">
        <v>3.6099999999999994</v>
      </c>
      <c r="E83" s="12">
        <f t="shared" si="14"/>
        <v>387.74038461538464</v>
      </c>
      <c r="F83" s="16">
        <f t="shared" si="20"/>
        <v>5.0467872376345895</v>
      </c>
      <c r="G83" s="9">
        <v>1.0899999999999999</v>
      </c>
      <c r="H83" s="34">
        <f t="shared" si="12"/>
        <v>240.19213366331587</v>
      </c>
      <c r="I83" s="16">
        <f t="shared" si="21"/>
        <v>7.0267607045537659</v>
      </c>
      <c r="J83" s="9">
        <v>9.6</v>
      </c>
      <c r="K83" s="12">
        <f t="shared" si="13"/>
        <v>457.13233089596326</v>
      </c>
      <c r="L83" s="16">
        <f t="shared" si="22"/>
        <v>4.0441265109431015</v>
      </c>
      <c r="M83" s="28">
        <v>870</v>
      </c>
      <c r="N83" s="5">
        <f t="shared" si="17"/>
        <v>339.65517241379308</v>
      </c>
      <c r="O83" s="16">
        <f t="shared" si="23"/>
        <v>5</v>
      </c>
      <c r="P83" s="16">
        <f t="shared" si="18"/>
        <v>3.9408866995074163</v>
      </c>
      <c r="Q83" s="66">
        <f t="shared" si="19"/>
        <v>1.0069444444444445E-2</v>
      </c>
    </row>
    <row r="84" spans="1:17" x14ac:dyDescent="0.25">
      <c r="A84" s="7">
        <v>19.3</v>
      </c>
      <c r="B84" s="36">
        <f t="shared" si="15"/>
        <v>169.43708340614629</v>
      </c>
      <c r="C84" s="16">
        <f t="shared" si="16"/>
        <v>4.0130571137775348</v>
      </c>
      <c r="D84" s="76">
        <v>3.5699999999999994</v>
      </c>
      <c r="E84" s="78">
        <f t="shared" si="14"/>
        <v>382.66555902361461</v>
      </c>
      <c r="F84" s="79">
        <f t="shared" si="20"/>
        <v>5.0748255917700362</v>
      </c>
      <c r="G84" s="9">
        <v>1.0799999999999998</v>
      </c>
      <c r="H84" s="34">
        <f t="shared" si="12"/>
        <v>233.13306550195031</v>
      </c>
      <c r="I84" s="16">
        <f t="shared" si="21"/>
        <v>7.059068161365559</v>
      </c>
      <c r="J84" s="9">
        <v>9.4999999999999982</v>
      </c>
      <c r="K84" s="12">
        <f t="shared" si="13"/>
        <v>453.06708580012264</v>
      </c>
      <c r="L84" s="16">
        <f t="shared" si="22"/>
        <v>4.0652450958406234</v>
      </c>
      <c r="M84" s="28">
        <v>875</v>
      </c>
      <c r="N84" s="5">
        <f t="shared" si="17"/>
        <v>335.71428571428567</v>
      </c>
      <c r="O84" s="16">
        <f t="shared" si="23"/>
        <v>5</v>
      </c>
      <c r="P84" s="16">
        <f t="shared" si="18"/>
        <v>3.8961038961038525</v>
      </c>
      <c r="Q84" s="66">
        <f t="shared" si="19"/>
        <v>1.0127314814814815E-2</v>
      </c>
    </row>
    <row r="85" spans="1:17" x14ac:dyDescent="0.25">
      <c r="A85" s="7">
        <v>19.399999999999999</v>
      </c>
      <c r="B85" s="36">
        <f t="shared" si="15"/>
        <v>165.46489245442365</v>
      </c>
      <c r="C85" s="16">
        <f t="shared" si="16"/>
        <v>3.9721909517226379</v>
      </c>
      <c r="D85" s="9">
        <v>3.5299999999999994</v>
      </c>
      <c r="E85" s="12">
        <f t="shared" si="14"/>
        <v>377.56222250268928</v>
      </c>
      <c r="F85" s="16">
        <f t="shared" si="20"/>
        <v>5.1033365209253247</v>
      </c>
      <c r="G85" s="9">
        <v>1.0699999999999998</v>
      </c>
      <c r="H85" s="34">
        <f t="shared" si="12"/>
        <v>226.0412401159706</v>
      </c>
      <c r="I85" s="16">
        <f t="shared" si="21"/>
        <v>7.0918253859797176</v>
      </c>
      <c r="J85" s="9">
        <v>9.3999999999999986</v>
      </c>
      <c r="K85" s="12">
        <f t="shared" si="13"/>
        <v>448.98038777667796</v>
      </c>
      <c r="L85" s="16">
        <f t="shared" si="22"/>
        <v>4.0866980234446828</v>
      </c>
      <c r="M85" s="28">
        <v>880</v>
      </c>
      <c r="N85" s="5">
        <f t="shared" si="17"/>
        <v>331.81818181818181</v>
      </c>
      <c r="O85" s="16">
        <f t="shared" si="23"/>
        <v>5</v>
      </c>
      <c r="P85" s="16">
        <f t="shared" si="18"/>
        <v>3.8520801232666031</v>
      </c>
      <c r="Q85" s="66">
        <f t="shared" si="19"/>
        <v>1.0185185185185186E-2</v>
      </c>
    </row>
    <row r="86" spans="1:17" x14ac:dyDescent="0.25">
      <c r="A86" s="7">
        <v>19.5</v>
      </c>
      <c r="B86" s="36">
        <f t="shared" si="15"/>
        <v>161.53294659846304</v>
      </c>
      <c r="C86" s="16">
        <f t="shared" si="16"/>
        <v>3.9319458559606062</v>
      </c>
      <c r="D86" s="9">
        <v>3.4899999999999998</v>
      </c>
      <c r="E86" s="12">
        <f t="shared" si="14"/>
        <v>372.42988905141368</v>
      </c>
      <c r="F86" s="16">
        <f t="shared" si="20"/>
        <v>5.1323334512755991</v>
      </c>
      <c r="G86" s="9">
        <v>1.06</v>
      </c>
      <c r="H86" s="34">
        <f t="shared" si="12"/>
        <v>218.91619720397051</v>
      </c>
      <c r="I86" s="16">
        <f t="shared" si="21"/>
        <v>7.1250429120000831</v>
      </c>
      <c r="J86" s="9">
        <v>9.2999999999999989</v>
      </c>
      <c r="K86" s="12">
        <f t="shared" si="13"/>
        <v>444.87189356667864</v>
      </c>
      <c r="L86" s="16">
        <f t="shared" si="22"/>
        <v>4.1084942099993214</v>
      </c>
      <c r="M86" s="28">
        <v>885</v>
      </c>
      <c r="N86" s="5">
        <f t="shared" si="17"/>
        <v>327.96610169491521</v>
      </c>
      <c r="O86" s="16">
        <f t="shared" si="23"/>
        <v>5</v>
      </c>
      <c r="P86" s="16">
        <f t="shared" si="18"/>
        <v>3.8087983241287588</v>
      </c>
      <c r="Q86" s="66">
        <f t="shared" si="19"/>
        <v>1.0243055555555556E-2</v>
      </c>
    </row>
    <row r="87" spans="1:17" x14ac:dyDescent="0.25">
      <c r="A87" s="7">
        <v>19.600000000000001</v>
      </c>
      <c r="B87" s="36">
        <f t="shared" si="15"/>
        <v>157.64063729346972</v>
      </c>
      <c r="C87" s="16">
        <f t="shared" si="16"/>
        <v>3.8923093049933186</v>
      </c>
      <c r="D87" s="9">
        <v>3.4499999999999997</v>
      </c>
      <c r="E87" s="12">
        <f t="shared" si="14"/>
        <v>367.26805870224575</v>
      </c>
      <c r="F87" s="16">
        <f t="shared" si="20"/>
        <v>5.1618303491679285</v>
      </c>
      <c r="G87" s="9">
        <v>1.0499999999999998</v>
      </c>
      <c r="H87" s="34">
        <f t="shared" si="12"/>
        <v>211.75746558229361</v>
      </c>
      <c r="I87" s="16">
        <f t="shared" si="21"/>
        <v>7.1587316216769068</v>
      </c>
      <c r="J87" s="9">
        <v>9.1999999999999993</v>
      </c>
      <c r="K87" s="12">
        <f t="shared" si="13"/>
        <v>440.74125065844726</v>
      </c>
      <c r="L87" s="16">
        <f t="shared" si="22"/>
        <v>4.1306429082313798</v>
      </c>
      <c r="M87" s="28">
        <v>890</v>
      </c>
      <c r="N87" s="5">
        <f t="shared" si="17"/>
        <v>324.15730337078645</v>
      </c>
      <c r="O87" s="16">
        <f t="shared" si="23"/>
        <v>5</v>
      </c>
      <c r="P87" s="16">
        <f t="shared" si="18"/>
        <v>3.7662419182724989</v>
      </c>
      <c r="Q87" s="66">
        <f t="shared" si="19"/>
        <v>1.0300925925925925E-2</v>
      </c>
    </row>
    <row r="88" spans="1:17" x14ac:dyDescent="0.25">
      <c r="A88" s="7">
        <v>19.7</v>
      </c>
      <c r="B88" s="36">
        <f t="shared" si="15"/>
        <v>153.78736820216761</v>
      </c>
      <c r="C88" s="16">
        <f t="shared" si="16"/>
        <v>3.8532690913021099</v>
      </c>
      <c r="D88" s="9">
        <v>3.4099999999999997</v>
      </c>
      <c r="E88" s="12">
        <f t="shared" si="14"/>
        <v>362.07621695285525</v>
      </c>
      <c r="F88" s="16">
        <f t="shared" si="20"/>
        <v>5.1918417493905054</v>
      </c>
      <c r="G88" s="9">
        <v>1.04</v>
      </c>
      <c r="H88" s="34">
        <f t="shared" si="12"/>
        <v>204.56456282140732</v>
      </c>
      <c r="I88" s="16">
        <f t="shared" si="21"/>
        <v>7.1929027608862839</v>
      </c>
      <c r="J88" s="9">
        <v>9.1</v>
      </c>
      <c r="K88" s="12">
        <f t="shared" si="13"/>
        <v>436.58809693459079</v>
      </c>
      <c r="L88" s="16">
        <f t="shared" si="22"/>
        <v>4.1531537238564624</v>
      </c>
      <c r="M88" s="28">
        <v>895</v>
      </c>
      <c r="N88" s="5">
        <f t="shared" si="17"/>
        <v>320.39106145251395</v>
      </c>
      <c r="O88" s="16">
        <f t="shared" si="23"/>
        <v>5</v>
      </c>
      <c r="P88" s="16">
        <f t="shared" si="18"/>
        <v>3.7243947858472666</v>
      </c>
      <c r="Q88" s="66">
        <f t="shared" si="19"/>
        <v>1.0358796296296297E-2</v>
      </c>
    </row>
    <row r="89" spans="1:17" x14ac:dyDescent="0.25">
      <c r="A89" s="7">
        <v>19.8</v>
      </c>
      <c r="B89" s="36">
        <f t="shared" si="15"/>
        <v>149.97255489021967</v>
      </c>
      <c r="C89" s="16">
        <f t="shared" si="16"/>
        <v>3.8148133119479439</v>
      </c>
      <c r="D89" s="9">
        <v>3.3699999999999997</v>
      </c>
      <c r="E89" s="12">
        <f t="shared" si="14"/>
        <v>356.85383416758754</v>
      </c>
      <c r="F89" s="16">
        <f t="shared" si="20"/>
        <v>5.2223827852677118</v>
      </c>
      <c r="G89" s="9">
        <v>1.0299999999999998</v>
      </c>
      <c r="H89" s="34">
        <f t="shared" si="12"/>
        <v>197.33699486650281</v>
      </c>
      <c r="I89" s="16">
        <f t="shared" si="21"/>
        <v>7.2275679549045151</v>
      </c>
      <c r="J89" s="9">
        <v>8.9999999999999982</v>
      </c>
      <c r="K89" s="12">
        <f t="shared" si="13"/>
        <v>432.41206030150744</v>
      </c>
      <c r="L89" s="16">
        <f t="shared" si="22"/>
        <v>4.1760366330833563</v>
      </c>
      <c r="M89" s="95">
        <v>900</v>
      </c>
      <c r="N89" s="97">
        <f t="shared" si="17"/>
        <v>316.66666666666669</v>
      </c>
      <c r="O89" s="101">
        <f t="shared" si="23"/>
        <v>5</v>
      </c>
      <c r="P89" s="101">
        <f t="shared" si="18"/>
        <v>7.3260073260073568</v>
      </c>
      <c r="Q89" s="102">
        <f t="shared" si="19"/>
        <v>1.0416666666666666E-2</v>
      </c>
    </row>
    <row r="90" spans="1:17" x14ac:dyDescent="0.25">
      <c r="A90" s="7">
        <v>19.899999999999999</v>
      </c>
      <c r="B90" s="36">
        <f t="shared" si="15"/>
        <v>146.19562453072407</v>
      </c>
      <c r="C90" s="16">
        <f t="shared" si="16"/>
        <v>3.7769303594955943</v>
      </c>
      <c r="D90" s="87">
        <v>3.3299999999999996</v>
      </c>
      <c r="E90" s="88">
        <f t="shared" si="14"/>
        <v>351.60036494685863</v>
      </c>
      <c r="F90" s="85">
        <f t="shared" si="20"/>
        <v>5.2534692207289027</v>
      </c>
      <c r="G90" s="9">
        <v>1.02</v>
      </c>
      <c r="H90" s="34">
        <f t="shared" si="12"/>
        <v>190.07425564148204</v>
      </c>
      <c r="I90" s="16">
        <f t="shared" si="21"/>
        <v>7.2627392250207663</v>
      </c>
      <c r="J90" s="9">
        <v>8.8999999999999986</v>
      </c>
      <c r="K90" s="12">
        <f t="shared" si="13"/>
        <v>428.21275830031647</v>
      </c>
      <c r="L90" s="16">
        <f t="shared" si="22"/>
        <v>4.1993020011909721</v>
      </c>
      <c r="M90" s="41">
        <v>910</v>
      </c>
      <c r="N90" s="5">
        <f t="shared" si="17"/>
        <v>309.34065934065933</v>
      </c>
      <c r="O90" s="16">
        <f t="shared" si="23"/>
        <v>10</v>
      </c>
      <c r="P90" s="16">
        <f t="shared" si="18"/>
        <v>7.1667462971811347</v>
      </c>
      <c r="Q90" s="66">
        <f t="shared" si="19"/>
        <v>1.0532407407407407E-2</v>
      </c>
    </row>
    <row r="91" spans="1:17" x14ac:dyDescent="0.25">
      <c r="A91" s="7">
        <v>20</v>
      </c>
      <c r="B91" s="36">
        <f t="shared" si="15"/>
        <v>142.45601561746858</v>
      </c>
      <c r="C91" s="16">
        <f t="shared" si="16"/>
        <v>3.7396089132554948</v>
      </c>
      <c r="D91" s="9">
        <v>3.2899999999999996</v>
      </c>
      <c r="E91" s="12">
        <f t="shared" si="14"/>
        <v>346.31524746235834</v>
      </c>
      <c r="F91" s="16">
        <f t="shared" si="20"/>
        <v>5.2851174845002902</v>
      </c>
      <c r="G91" s="9">
        <v>1.0099999999999998</v>
      </c>
      <c r="H91" s="34">
        <f t="shared" si="12"/>
        <v>182.77582663542486</v>
      </c>
      <c r="I91" s="16">
        <f t="shared" si="21"/>
        <v>7.2984290060571766</v>
      </c>
      <c r="J91" s="9">
        <v>8.7999999999999989</v>
      </c>
      <c r="K91" s="12">
        <f t="shared" si="13"/>
        <v>423.98979769805652</v>
      </c>
      <c r="L91" s="16">
        <f t="shared" si="22"/>
        <v>4.2229606022599455</v>
      </c>
      <c r="M91" s="41">
        <v>920</v>
      </c>
      <c r="N91" s="5">
        <f t="shared" si="17"/>
        <v>302.17391304347819</v>
      </c>
      <c r="O91" s="16">
        <f t="shared" si="23"/>
        <v>10</v>
      </c>
      <c r="P91" s="16">
        <f t="shared" si="18"/>
        <v>7.012622720897582</v>
      </c>
      <c r="Q91" s="66">
        <f t="shared" si="19"/>
        <v>1.0648148148148148E-2</v>
      </c>
    </row>
    <row r="92" spans="1:17" x14ac:dyDescent="0.25">
      <c r="A92" s="7">
        <v>20.100000000000001</v>
      </c>
      <c r="B92" s="36">
        <f t="shared" si="15"/>
        <v>138.75317768664414</v>
      </c>
      <c r="C92" s="16">
        <f t="shared" si="16"/>
        <v>3.7028379308244439</v>
      </c>
      <c r="D92" s="9">
        <v>3.2499999999999996</v>
      </c>
      <c r="E92" s="12">
        <f t="shared" si="14"/>
        <v>340.99790275576669</v>
      </c>
      <c r="F92" s="16">
        <f t="shared" si="20"/>
        <v>5.3173447065916548</v>
      </c>
      <c r="G92" s="9">
        <v>0.99999999999999989</v>
      </c>
      <c r="H92" s="34">
        <f t="shared" si="12"/>
        <v>175.44117647058818</v>
      </c>
      <c r="I92" s="16">
        <f t="shared" si="21"/>
        <v>7.3346501648366882</v>
      </c>
      <c r="J92" s="9">
        <v>8.6999999999999993</v>
      </c>
      <c r="K92" s="12">
        <f t="shared" si="13"/>
        <v>419.74277405792083</v>
      </c>
      <c r="L92" s="16">
        <f t="shared" si="22"/>
        <v>4.2470236401356942</v>
      </c>
      <c r="M92" s="41">
        <v>930</v>
      </c>
      <c r="N92" s="5">
        <f t="shared" si="17"/>
        <v>295.16129032258061</v>
      </c>
      <c r="O92" s="16">
        <f t="shared" si="23"/>
        <v>10</v>
      </c>
      <c r="P92" s="16">
        <f t="shared" si="18"/>
        <v>6.8634179821551129</v>
      </c>
      <c r="Q92" s="66">
        <f t="shared" si="19"/>
        <v>1.0763888888888889E-2</v>
      </c>
    </row>
    <row r="93" spans="1:17" x14ac:dyDescent="0.25">
      <c r="A93" s="7">
        <v>20.2</v>
      </c>
      <c r="B93" s="36">
        <f t="shared" si="15"/>
        <v>135.08657104672818</v>
      </c>
      <c r="C93" s="16">
        <f t="shared" si="16"/>
        <v>3.6666066399159547</v>
      </c>
      <c r="D93" s="9">
        <v>3.2099999999999995</v>
      </c>
      <c r="E93" s="12">
        <f t="shared" si="14"/>
        <v>335.6477339985056</v>
      </c>
      <c r="F93" s="16">
        <f t="shared" si="20"/>
        <v>5.3501687572610876</v>
      </c>
      <c r="G93" s="9">
        <v>0.98999999999999988</v>
      </c>
      <c r="H93" s="34">
        <f t="shared" si="12"/>
        <v>168.06976045091147</v>
      </c>
      <c r="I93" s="16">
        <f t="shared" si="21"/>
        <v>7.3714160196767011</v>
      </c>
      <c r="J93" s="9">
        <v>8.6</v>
      </c>
      <c r="K93" s="12">
        <f t="shared" si="13"/>
        <v>415.47127128719501</v>
      </c>
      <c r="L93" s="16">
        <f t="shared" si="22"/>
        <v>4.2715027707258173</v>
      </c>
      <c r="M93" s="41">
        <v>940</v>
      </c>
      <c r="N93" s="5">
        <f t="shared" si="17"/>
        <v>288.2978723404255</v>
      </c>
      <c r="O93" s="16">
        <f t="shared" si="23"/>
        <v>10</v>
      </c>
      <c r="P93" s="16">
        <f t="shared" si="18"/>
        <v>6.7189249720044586</v>
      </c>
      <c r="Q93" s="66">
        <f t="shared" si="19"/>
        <v>1.087962962962963E-2</v>
      </c>
    </row>
    <row r="94" spans="1:17" x14ac:dyDescent="0.25">
      <c r="A94" s="7">
        <v>20.3</v>
      </c>
      <c r="B94" s="36">
        <f t="shared" si="15"/>
        <v>131.45566651625626</v>
      </c>
      <c r="C94" s="16">
        <f t="shared" si="16"/>
        <v>3.6309045304719234</v>
      </c>
      <c r="D94" s="9">
        <v>3.1699999999999995</v>
      </c>
      <c r="E94" s="12">
        <f t="shared" si="14"/>
        <v>330.26412570984883</v>
      </c>
      <c r="F94" s="16">
        <f t="shared" si="20"/>
        <v>5.3836082886567738</v>
      </c>
      <c r="G94" s="9">
        <v>0.97999999999999987</v>
      </c>
      <c r="H94" s="34">
        <f t="shared" si="12"/>
        <v>160.66102008995063</v>
      </c>
      <c r="I94" s="16">
        <f t="shared" si="21"/>
        <v>7.4087403609608486</v>
      </c>
      <c r="J94" s="9">
        <v>8.4999999999999982</v>
      </c>
      <c r="K94" s="12">
        <f t="shared" si="13"/>
        <v>411.17486116146983</v>
      </c>
      <c r="L94" s="16">
        <f t="shared" si="22"/>
        <v>4.2964101257251741</v>
      </c>
      <c r="M94" s="41">
        <v>950</v>
      </c>
      <c r="N94" s="5">
        <f t="shared" si="17"/>
        <v>281.57894736842104</v>
      </c>
      <c r="O94" s="16">
        <f t="shared" si="23"/>
        <v>10</v>
      </c>
      <c r="P94" s="16">
        <f t="shared" si="18"/>
        <v>6.5789473684210407</v>
      </c>
      <c r="Q94" s="66">
        <f t="shared" si="19"/>
        <v>1.0995370370370371E-2</v>
      </c>
    </row>
    <row r="95" spans="1:17" x14ac:dyDescent="0.25">
      <c r="A95" s="7">
        <v>20.399999999999999</v>
      </c>
      <c r="B95" s="36">
        <f t="shared" si="15"/>
        <v>127.85994516921927</v>
      </c>
      <c r="C95" s="16">
        <f t="shared" si="16"/>
        <v>3.5957213470369851</v>
      </c>
      <c r="D95" s="9">
        <v>3.1299999999999994</v>
      </c>
      <c r="E95" s="12">
        <f t="shared" si="14"/>
        <v>324.84644293048706</v>
      </c>
      <c r="F95" s="16">
        <f t="shared" si="20"/>
        <v>5.417682779361769</v>
      </c>
      <c r="G95" s="9">
        <v>0.96999999999999986</v>
      </c>
      <c r="H95" s="34">
        <f t="shared" si="12"/>
        <v>153.21438261707399</v>
      </c>
      <c r="I95" s="16">
        <f t="shared" si="21"/>
        <v>7.4466374728766311</v>
      </c>
      <c r="J95" s="9">
        <v>8.3999999999999986</v>
      </c>
      <c r="K95" s="12">
        <f t="shared" si="13"/>
        <v>406.85310282358984</v>
      </c>
      <c r="L95" s="16">
        <f t="shared" si="22"/>
        <v>4.3217583378799986</v>
      </c>
      <c r="M95" s="41">
        <v>960</v>
      </c>
      <c r="N95" s="5">
        <f t="shared" si="17"/>
        <v>275</v>
      </c>
      <c r="O95" s="16">
        <f t="shared" si="23"/>
        <v>10</v>
      </c>
      <c r="P95" s="16">
        <f t="shared" si="18"/>
        <v>6.4432989690721456</v>
      </c>
      <c r="Q95" s="66">
        <f t="shared" si="19"/>
        <v>1.1111111111111112E-2</v>
      </c>
    </row>
    <row r="96" spans="1:17" x14ac:dyDescent="0.25">
      <c r="A96" s="7">
        <v>20.5</v>
      </c>
      <c r="B96" s="36">
        <f t="shared" si="15"/>
        <v>124.29889808782382</v>
      </c>
      <c r="C96" s="16">
        <f t="shared" si="16"/>
        <v>3.5610470813954578</v>
      </c>
      <c r="D96" s="96">
        <v>3.0899999999999994</v>
      </c>
      <c r="E96" s="98">
        <f t="shared" si="14"/>
        <v>319.39403034841087</v>
      </c>
      <c r="F96" s="101">
        <f t="shared" si="20"/>
        <v>5.4524125820761924</v>
      </c>
      <c r="G96" s="9">
        <v>0.95999999999999985</v>
      </c>
      <c r="H96" s="34">
        <f t="shared" si="12"/>
        <v>145.72926046069287</v>
      </c>
      <c r="I96" s="16">
        <f t="shared" si="21"/>
        <v>7.4851221563811237</v>
      </c>
      <c r="J96" s="9">
        <v>8.2999999999999989</v>
      </c>
      <c r="K96" s="12">
        <f t="shared" si="13"/>
        <v>402.50554225567504</v>
      </c>
      <c r="L96" s="16">
        <f t="shared" si="22"/>
        <v>4.3475605679147975</v>
      </c>
      <c r="M96" s="41">
        <v>970</v>
      </c>
      <c r="N96" s="5">
        <f t="shared" si="17"/>
        <v>268.55670103092785</v>
      </c>
      <c r="O96" s="16">
        <f t="shared" si="23"/>
        <v>10</v>
      </c>
      <c r="P96" s="16">
        <f t="shared" si="18"/>
        <v>6.3118030717442366</v>
      </c>
      <c r="Q96" s="66">
        <f t="shared" si="19"/>
        <v>1.1226851851851852E-2</v>
      </c>
    </row>
    <row r="97" spans="1:17" x14ac:dyDescent="0.25">
      <c r="A97" s="7">
        <v>20.6</v>
      </c>
      <c r="B97" s="36">
        <f t="shared" si="15"/>
        <v>120.77202612237258</v>
      </c>
      <c r="C97" s="16">
        <f t="shared" si="16"/>
        <v>3.5268719654512353</v>
      </c>
      <c r="D97" s="9">
        <v>3.0499999999999994</v>
      </c>
      <c r="E97" s="12">
        <f t="shared" si="14"/>
        <v>313.90621137370096</v>
      </c>
      <c r="F97" s="16">
        <f t="shared" si="20"/>
        <v>5.48781897470991</v>
      </c>
      <c r="G97" s="9">
        <v>0.94999999999999984</v>
      </c>
      <c r="H97" s="34">
        <f t="shared" si="12"/>
        <v>138.20505070720043</v>
      </c>
      <c r="I97" s="16">
        <f t="shared" si="21"/>
        <v>7.5242097534924426</v>
      </c>
      <c r="J97" s="9">
        <v>8.1999999999999993</v>
      </c>
      <c r="K97" s="12">
        <f t="shared" si="13"/>
        <v>398.13171172242977</v>
      </c>
      <c r="L97" s="16">
        <f t="shared" si="22"/>
        <v>4.3738305332452683</v>
      </c>
      <c r="M97" s="41">
        <v>980</v>
      </c>
      <c r="N97" s="5">
        <f t="shared" si="17"/>
        <v>262.24489795918362</v>
      </c>
      <c r="O97" s="16">
        <f t="shared" si="23"/>
        <v>10</v>
      </c>
      <c r="P97" s="16">
        <f t="shared" si="18"/>
        <v>6.1842918985775555</v>
      </c>
      <c r="Q97" s="66">
        <f t="shared" si="19"/>
        <v>1.1342592592592593E-2</v>
      </c>
    </row>
    <row r="98" spans="1:17" x14ac:dyDescent="0.25">
      <c r="A98" s="7">
        <v>20.700000000000003</v>
      </c>
      <c r="B98" s="36">
        <f t="shared" si="15"/>
        <v>117.27883965802407</v>
      </c>
      <c r="C98" s="16">
        <f t="shared" si="16"/>
        <v>3.4931864643485113</v>
      </c>
      <c r="D98" s="9">
        <v>3.01</v>
      </c>
      <c r="E98" s="12">
        <f t="shared" si="14"/>
        <v>308.38228715853234</v>
      </c>
      <c r="F98" s="16">
        <f t="shared" si="20"/>
        <v>5.5239242151686199</v>
      </c>
      <c r="G98" s="9">
        <v>0.94</v>
      </c>
      <c r="H98" s="34">
        <f t="shared" ref="H98:H114" si="24">(SQRT(G98)-0.8807)/0.00068</f>
        <v>130.64113453421427</v>
      </c>
      <c r="I98" s="16">
        <f t="shared" si="21"/>
        <v>7.5639161729861542</v>
      </c>
      <c r="J98" s="9">
        <v>8.0999999999999979</v>
      </c>
      <c r="K98" s="12">
        <f t="shared" ref="K98:K161" si="25">(SQRT(J98)-1.279)/0.00398</f>
        <v>393.73112918380428</v>
      </c>
      <c r="L98" s="16">
        <f t="shared" si="22"/>
        <v>4.4005825386254855</v>
      </c>
      <c r="M98" s="38">
        <v>990</v>
      </c>
      <c r="N98" s="67">
        <f t="shared" si="17"/>
        <v>256.06060606060606</v>
      </c>
      <c r="O98" s="68">
        <f t="shared" si="23"/>
        <v>10</v>
      </c>
      <c r="P98" s="68">
        <f t="shared" si="18"/>
        <v>6.0606060606060623</v>
      </c>
      <c r="Q98" s="69">
        <f t="shared" si="19"/>
        <v>1.1458333333333333E-2</v>
      </c>
    </row>
    <row r="99" spans="1:17" x14ac:dyDescent="0.25">
      <c r="A99" s="7">
        <v>20.8</v>
      </c>
      <c r="B99" s="36">
        <f t="shared" si="15"/>
        <v>113.81885838820369</v>
      </c>
      <c r="C99" s="16">
        <f t="shared" si="16"/>
        <v>3.4599812698203749</v>
      </c>
      <c r="D99" s="9">
        <v>2.9699999999999998</v>
      </c>
      <c r="E99" s="12">
        <f t="shared" ref="E99:E143" si="26">(SQRT(D99)-1.0935)/0.00208</f>
        <v>302.82153555836959</v>
      </c>
      <c r="F99" s="16">
        <f t="shared" si="20"/>
        <v>5.5607516001627459</v>
      </c>
      <c r="G99" s="9">
        <v>0.92999999999999994</v>
      </c>
      <c r="H99" s="34">
        <f t="shared" si="24"/>
        <v>123.03687661661088</v>
      </c>
      <c r="I99" s="16">
        <f t="shared" si="21"/>
        <v>7.6042579176033911</v>
      </c>
      <c r="J99" s="9">
        <v>7.9999999999999982</v>
      </c>
      <c r="K99" s="12">
        <f t="shared" si="25"/>
        <v>389.30329767492208</v>
      </c>
      <c r="L99" s="16">
        <f t="shared" si="22"/>
        <v>4.4278315088822069</v>
      </c>
      <c r="M99" s="41">
        <v>1000</v>
      </c>
      <c r="N99" s="5">
        <f t="shared" si="17"/>
        <v>250</v>
      </c>
      <c r="O99" s="16">
        <f t="shared" si="23"/>
        <v>10</v>
      </c>
      <c r="P99" s="16">
        <f t="shared" si="18"/>
        <v>5.940594059405953</v>
      </c>
      <c r="Q99" s="66">
        <f t="shared" si="19"/>
        <v>1.1574074074074073E-2</v>
      </c>
    </row>
    <row r="100" spans="1:17" x14ac:dyDescent="0.25">
      <c r="A100" s="7">
        <v>20.9</v>
      </c>
      <c r="B100" s="36">
        <f t="shared" si="15"/>
        <v>110.39161109444598</v>
      </c>
      <c r="C100" s="16">
        <f t="shared" si="16"/>
        <v>3.4272472937577163</v>
      </c>
      <c r="D100" s="9">
        <v>2.9299999999999997</v>
      </c>
      <c r="E100" s="12">
        <f t="shared" si="26"/>
        <v>297.22321002998507</v>
      </c>
      <c r="F100" s="16">
        <f t="shared" si="20"/>
        <v>5.598325528384521</v>
      </c>
      <c r="G100" s="9">
        <v>0.91999999999999993</v>
      </c>
      <c r="H100" s="34">
        <f t="shared" si="24"/>
        <v>115.39162450374086</v>
      </c>
      <c r="I100" s="16">
        <f t="shared" si="21"/>
        <v>7.6452521128700255</v>
      </c>
      <c r="J100" s="76">
        <v>7.8999999999999986</v>
      </c>
      <c r="K100" s="78">
        <f t="shared" si="25"/>
        <v>384.84770465101479</v>
      </c>
      <c r="L100" s="79">
        <f t="shared" si="22"/>
        <v>4.4555930239072836</v>
      </c>
      <c r="M100" s="41">
        <v>1010</v>
      </c>
      <c r="N100" s="5">
        <f t="shared" si="17"/>
        <v>244.05940594059405</v>
      </c>
      <c r="O100" s="16">
        <f t="shared" si="23"/>
        <v>10</v>
      </c>
      <c r="P100" s="16">
        <f t="shared" si="18"/>
        <v>5.8241118229469464</v>
      </c>
      <c r="Q100" s="66">
        <f t="shared" si="19"/>
        <v>1.1689814814814814E-2</v>
      </c>
    </row>
    <row r="101" spans="1:17" x14ac:dyDescent="0.25">
      <c r="A101" s="7">
        <v>21</v>
      </c>
      <c r="B101" s="36">
        <f t="shared" si="15"/>
        <v>106.9966354324561</v>
      </c>
      <c r="C101" s="16">
        <f t="shared" si="16"/>
        <v>3.394975661989875</v>
      </c>
      <c r="D101" s="9">
        <v>2.8899999999999997</v>
      </c>
      <c r="E101" s="12">
        <f t="shared" si="26"/>
        <v>291.58653846153851</v>
      </c>
      <c r="F101" s="16">
        <f t="shared" si="20"/>
        <v>5.6366715684465589</v>
      </c>
      <c r="G101" s="9">
        <v>0.90999999999999992</v>
      </c>
      <c r="H101" s="34">
        <f t="shared" si="24"/>
        <v>107.70470796609649</v>
      </c>
      <c r="I101" s="16">
        <f t="shared" si="21"/>
        <v>7.6869165376443647</v>
      </c>
      <c r="J101" s="37">
        <v>7.7999999999999989</v>
      </c>
      <c r="K101" s="70">
        <f t="shared" si="25"/>
        <v>380.36382129492165</v>
      </c>
      <c r="L101" s="68">
        <f t="shared" si="22"/>
        <v>4.4838833560931448</v>
      </c>
      <c r="M101" s="41">
        <v>1020</v>
      </c>
      <c r="N101" s="5">
        <f t="shared" si="17"/>
        <v>238.2352941176471</v>
      </c>
      <c r="O101" s="16">
        <f t="shared" si="23"/>
        <v>10</v>
      </c>
      <c r="P101" s="16">
        <f t="shared" si="18"/>
        <v>5.7110222729868951</v>
      </c>
      <c r="Q101" s="66">
        <f t="shared" si="19"/>
        <v>1.1805555555555555E-2</v>
      </c>
    </row>
    <row r="102" spans="1:17" x14ac:dyDescent="0.25">
      <c r="A102" s="7">
        <v>21.1</v>
      </c>
      <c r="B102" s="36">
        <f t="shared" si="15"/>
        <v>103.6334777241869</v>
      </c>
      <c r="C102" s="16">
        <f t="shared" si="16"/>
        <v>3.363157708269199</v>
      </c>
      <c r="D102" s="9">
        <v>2.8499999999999996</v>
      </c>
      <c r="E102" s="12">
        <f t="shared" si="26"/>
        <v>285.91072192952561</v>
      </c>
      <c r="F102" s="16">
        <f t="shared" si="20"/>
        <v>5.6758165320129024</v>
      </c>
      <c r="G102" s="9">
        <v>0.89999999999999991</v>
      </c>
      <c r="H102" s="34">
        <f t="shared" si="24"/>
        <v>99.975438309579005</v>
      </c>
      <c r="I102" s="16">
        <f t="shared" si="21"/>
        <v>7.7292696565174879</v>
      </c>
      <c r="J102" s="9">
        <v>7.6999999999999993</v>
      </c>
      <c r="K102" s="12">
        <f t="shared" si="25"/>
        <v>375.85110178450282</v>
      </c>
      <c r="L102" s="16">
        <f t="shared" si="22"/>
        <v>4.5127195104188331</v>
      </c>
      <c r="M102" s="41">
        <v>1030</v>
      </c>
      <c r="N102" s="5">
        <f t="shared" si="17"/>
        <v>232.52427184466021</v>
      </c>
      <c r="O102" s="16">
        <f t="shared" si="23"/>
        <v>10</v>
      </c>
      <c r="P102" s="16">
        <f t="shared" si="18"/>
        <v>5.6011949215832999</v>
      </c>
      <c r="Q102" s="66">
        <f t="shared" si="19"/>
        <v>1.1921296296296296E-2</v>
      </c>
    </row>
    <row r="103" spans="1:17" x14ac:dyDescent="0.25">
      <c r="A103" s="7">
        <v>21.200000000000003</v>
      </c>
      <c r="B103" s="36">
        <f t="shared" si="15"/>
        <v>100.30169275573347</v>
      </c>
      <c r="C103" s="16">
        <f t="shared" si="16"/>
        <v>3.3317849684534337</v>
      </c>
      <c r="D103" s="9">
        <v>2.8099999999999996</v>
      </c>
      <c r="E103" s="12">
        <f t="shared" si="26"/>
        <v>280.19493337693319</v>
      </c>
      <c r="F103" s="16">
        <f t="shared" si="20"/>
        <v>5.7157885525924144</v>
      </c>
      <c r="G103" s="9">
        <v>0.8899999999999999</v>
      </c>
      <c r="H103" s="34">
        <f t="shared" si="24"/>
        <v>92.203107655382823</v>
      </c>
      <c r="I103" s="16">
        <f t="shared" si="21"/>
        <v>7.7723306541961819</v>
      </c>
      <c r="J103" s="9">
        <v>7.5999999999999979</v>
      </c>
      <c r="K103" s="12">
        <f t="shared" si="25"/>
        <v>371.30898251709647</v>
      </c>
      <c r="L103" s="16">
        <f t="shared" si="22"/>
        <v>4.5421192674063491</v>
      </c>
      <c r="M103" s="41">
        <v>1040</v>
      </c>
      <c r="N103" s="5">
        <f t="shared" si="17"/>
        <v>226.92307692307691</v>
      </c>
      <c r="O103" s="16">
        <f t="shared" si="23"/>
        <v>10</v>
      </c>
      <c r="P103" s="16">
        <f t="shared" si="18"/>
        <v>5.4945054945054608</v>
      </c>
      <c r="Q103" s="66">
        <f t="shared" si="19"/>
        <v>1.2037037037037037E-2</v>
      </c>
    </row>
    <row r="104" spans="1:17" x14ac:dyDescent="0.25">
      <c r="A104" s="7">
        <v>21.3</v>
      </c>
      <c r="B104" s="36">
        <f t="shared" si="15"/>
        <v>97.000843580859296</v>
      </c>
      <c r="C104" s="16">
        <f t="shared" si="16"/>
        <v>3.3008491748741733</v>
      </c>
      <c r="D104" s="9">
        <v>2.7699999999999996</v>
      </c>
      <c r="E104" s="12">
        <f t="shared" si="26"/>
        <v>274.43831620640566</v>
      </c>
      <c r="F104" s="16">
        <f t="shared" si="20"/>
        <v>5.7566171705275337</v>
      </c>
      <c r="G104" s="9">
        <v>0.87999999999999989</v>
      </c>
      <c r="H104" s="34">
        <f t="shared" si="24"/>
        <v>84.386988183361453</v>
      </c>
      <c r="I104" s="16">
        <f t="shared" si="21"/>
        <v>7.81611947202137</v>
      </c>
      <c r="J104" s="9">
        <v>7.4999999999999982</v>
      </c>
      <c r="K104" s="12">
        <f t="shared" si="25"/>
        <v>366.73688128789706</v>
      </c>
      <c r="L104" s="16">
        <f t="shared" si="22"/>
        <v>4.5721012291994043</v>
      </c>
      <c r="M104" s="41">
        <v>1050</v>
      </c>
      <c r="N104" s="5">
        <f t="shared" si="17"/>
        <v>221.42857142857144</v>
      </c>
      <c r="O104" s="16">
        <f t="shared" si="23"/>
        <v>10</v>
      </c>
      <c r="P104" s="16">
        <f t="shared" si="18"/>
        <v>5.390835579514885</v>
      </c>
      <c r="Q104" s="66">
        <f t="shared" si="19"/>
        <v>1.2152777777777778E-2</v>
      </c>
    </row>
    <row r="105" spans="1:17" x14ac:dyDescent="0.25">
      <c r="A105" s="7">
        <v>21.4</v>
      </c>
      <c r="B105" s="36">
        <f t="shared" si="15"/>
        <v>93.73050132996724</v>
      </c>
      <c r="C105" s="16">
        <f t="shared" si="16"/>
        <v>3.2703422508920568</v>
      </c>
      <c r="D105" s="9">
        <v>2.7299999999999995</v>
      </c>
      <c r="E105" s="12">
        <f t="shared" si="26"/>
        <v>268.63998278164934</v>
      </c>
      <c r="F105" s="16">
        <f t="shared" si="20"/>
        <v>5.7983334247563221</v>
      </c>
      <c r="G105" s="9">
        <v>0.86999999999999988</v>
      </c>
      <c r="H105" s="34">
        <f t="shared" si="24"/>
        <v>76.526331336590317</v>
      </c>
      <c r="I105" s="16">
        <f t="shared" si="21"/>
        <v>7.8606568467711355</v>
      </c>
      <c r="J105" s="9">
        <v>7.3999999999999986</v>
      </c>
      <c r="K105" s="12">
        <f t="shared" si="25"/>
        <v>362.13419641886651</v>
      </c>
      <c r="L105" s="16">
        <f t="shared" si="22"/>
        <v>4.6026848690305542</v>
      </c>
      <c r="M105" s="41">
        <v>1060</v>
      </c>
      <c r="N105" s="5">
        <f t="shared" si="17"/>
        <v>216.03773584905656</v>
      </c>
      <c r="O105" s="16">
        <f t="shared" si="23"/>
        <v>10</v>
      </c>
      <c r="P105" s="16">
        <f t="shared" si="18"/>
        <v>5.2900722976547172</v>
      </c>
      <c r="Q105" s="66">
        <f t="shared" si="19"/>
        <v>1.2268518518518519E-2</v>
      </c>
    </row>
    <row r="106" spans="1:17" x14ac:dyDescent="0.25">
      <c r="A106" s="7">
        <v>21.5</v>
      </c>
      <c r="B106" s="36">
        <f t="shared" si="15"/>
        <v>90.490245024345512</v>
      </c>
      <c r="C106" s="16">
        <f t="shared" si="16"/>
        <v>3.2402563056217275</v>
      </c>
      <c r="D106" s="9">
        <v>2.6899999999999995</v>
      </c>
      <c r="E106" s="12">
        <f t="shared" si="26"/>
        <v>262.79901282965028</v>
      </c>
      <c r="F106" s="16">
        <f t="shared" si="20"/>
        <v>5.8409699519990568</v>
      </c>
      <c r="G106" s="9">
        <v>0.85999999999999988</v>
      </c>
      <c r="H106" s="34">
        <f t="shared" si="24"/>
        <v>68.620366984662212</v>
      </c>
      <c r="I106" s="16">
        <f t="shared" si="21"/>
        <v>7.9059643519281053</v>
      </c>
      <c r="J106" s="9">
        <v>7.2999999999999989</v>
      </c>
      <c r="K106" s="12">
        <f t="shared" si="25"/>
        <v>357.50030583448728</v>
      </c>
      <c r="L106" s="16">
        <f t="shared" si="22"/>
        <v>4.6338905843792304</v>
      </c>
      <c r="M106" s="41">
        <v>1070</v>
      </c>
      <c r="N106" s="5">
        <f t="shared" si="17"/>
        <v>210.74766355140184</v>
      </c>
      <c r="O106" s="16">
        <f t="shared" si="23"/>
        <v>10</v>
      </c>
      <c r="P106" s="16">
        <f t="shared" si="18"/>
        <v>5.1921079958462997</v>
      </c>
      <c r="Q106" s="66">
        <f t="shared" si="19"/>
        <v>1.238425925925926E-2</v>
      </c>
    </row>
    <row r="107" spans="1:17" x14ac:dyDescent="0.25">
      <c r="A107" s="7">
        <v>21.6</v>
      </c>
      <c r="B107" s="36">
        <f t="shared" si="15"/>
        <v>87.279661395515049</v>
      </c>
      <c r="C107" s="16">
        <f t="shared" si="16"/>
        <v>3.210583628830463</v>
      </c>
      <c r="D107" s="9">
        <v>2.6499999999999995</v>
      </c>
      <c r="E107" s="12">
        <f t="shared" si="26"/>
        <v>256.91445173556281</v>
      </c>
      <c r="F107" s="16">
        <f t="shared" si="20"/>
        <v>5.8845610940874735</v>
      </c>
      <c r="G107" s="9">
        <v>0.84999999999999987</v>
      </c>
      <c r="H107" s="34">
        <f t="shared" si="24"/>
        <v>60.668302543071469</v>
      </c>
      <c r="I107" s="16">
        <f t="shared" si="21"/>
        <v>7.9520644415907427</v>
      </c>
      <c r="J107" s="9">
        <v>7.1999999999999993</v>
      </c>
      <c r="K107" s="12">
        <f t="shared" si="25"/>
        <v>352.83456608033862</v>
      </c>
      <c r="L107" s="16">
        <f t="shared" si="22"/>
        <v>4.6657397541486603</v>
      </c>
      <c r="M107" s="41">
        <v>1080</v>
      </c>
      <c r="N107" s="5">
        <f t="shared" si="17"/>
        <v>205.55555555555554</v>
      </c>
      <c r="O107" s="16">
        <f t="shared" si="23"/>
        <v>10</v>
      </c>
      <c r="P107" s="16">
        <f t="shared" si="18"/>
        <v>7.610350076103515</v>
      </c>
      <c r="Q107" s="66">
        <f t="shared" si="19"/>
        <v>1.2500000000000001E-2</v>
      </c>
    </row>
    <row r="108" spans="1:17" x14ac:dyDescent="0.25">
      <c r="A108" s="7">
        <v>21.700000000000003</v>
      </c>
      <c r="B108" s="36">
        <f t="shared" si="15"/>
        <v>84.098344709518173</v>
      </c>
      <c r="C108" s="16">
        <f t="shared" si="16"/>
        <v>3.181316685996876</v>
      </c>
      <c r="D108" s="9">
        <v>2.6099999999999994</v>
      </c>
      <c r="E108" s="12">
        <f t="shared" si="26"/>
        <v>250.98530872132272</v>
      </c>
      <c r="F108" s="16">
        <f t="shared" si="20"/>
        <v>5.9291430142400827</v>
      </c>
      <c r="G108" s="9">
        <v>0.83999999999999986</v>
      </c>
      <c r="H108" s="34">
        <f t="shared" si="24"/>
        <v>52.669322045835052</v>
      </c>
      <c r="I108" s="16">
        <f t="shared" si="21"/>
        <v>7.9989804972364169</v>
      </c>
      <c r="J108" s="9">
        <v>7.0999999999999979</v>
      </c>
      <c r="K108" s="12">
        <f t="shared" si="25"/>
        <v>348.13631128011184</v>
      </c>
      <c r="L108" s="16">
        <f t="shared" si="22"/>
        <v>4.6982548002267777</v>
      </c>
      <c r="M108" s="42">
        <v>1095</v>
      </c>
      <c r="N108" s="5">
        <f t="shared" si="17"/>
        <v>197.94520547945203</v>
      </c>
      <c r="O108" s="16">
        <f t="shared" si="23"/>
        <v>15</v>
      </c>
      <c r="P108" s="16">
        <f t="shared" si="18"/>
        <v>7.4046649389115089</v>
      </c>
      <c r="Q108" s="66">
        <f t="shared" si="19"/>
        <v>1.2673611111111111E-2</v>
      </c>
    </row>
    <row r="109" spans="1:17" x14ac:dyDescent="0.25">
      <c r="A109" s="7">
        <v>21.8</v>
      </c>
      <c r="B109" s="36">
        <f t="shared" si="15"/>
        <v>80.945896595989609</v>
      </c>
      <c r="C109" s="16">
        <f t="shared" si="16"/>
        <v>3.152448113528564</v>
      </c>
      <c r="D109" s="9">
        <v>2.5699999999999994</v>
      </c>
      <c r="E109" s="12">
        <f t="shared" si="26"/>
        <v>245.01055489814411</v>
      </c>
      <c r="F109" s="16">
        <f t="shared" si="20"/>
        <v>5.9747538231786166</v>
      </c>
      <c r="G109" s="9">
        <v>0.82999999999999985</v>
      </c>
      <c r="H109" s="34">
        <f t="shared" si="24"/>
        <v>44.622585168279066</v>
      </c>
      <c r="I109" s="16">
        <f t="shared" si="21"/>
        <v>8.0467368775559862</v>
      </c>
      <c r="J109" s="9">
        <v>6.9999999999999982</v>
      </c>
      <c r="K109" s="12">
        <f t="shared" si="25"/>
        <v>343.404852026279</v>
      </c>
      <c r="L109" s="16">
        <f t="shared" si="22"/>
        <v>4.7314592538328384</v>
      </c>
      <c r="M109" s="42">
        <v>1110</v>
      </c>
      <c r="N109" s="5">
        <f t="shared" si="17"/>
        <v>190.54054054054052</v>
      </c>
      <c r="O109" s="16">
        <f t="shared" si="23"/>
        <v>15</v>
      </c>
      <c r="P109" s="16">
        <f t="shared" si="18"/>
        <v>7.2072072072072331</v>
      </c>
      <c r="Q109" s="66">
        <f t="shared" si="19"/>
        <v>1.2847222222222222E-2</v>
      </c>
    </row>
    <row r="110" spans="1:17" x14ac:dyDescent="0.25">
      <c r="A110" s="7">
        <v>21.9</v>
      </c>
      <c r="B110" s="36">
        <f t="shared" ref="B110:B138" si="27">(100/(A110+0.24)-4.0062)/0.00656</f>
        <v>77.821925881860622</v>
      </c>
      <c r="C110" s="16">
        <f t="shared" si="16"/>
        <v>3.123970714128987</v>
      </c>
      <c r="D110" s="9">
        <v>2.5299999999999994</v>
      </c>
      <c r="E110" s="12">
        <f t="shared" si="26"/>
        <v>238.98912118206081</v>
      </c>
      <c r="F110" s="16">
        <f t="shared" si="20"/>
        <v>6.021433716083294</v>
      </c>
      <c r="G110" s="9">
        <v>0.81999999999999984</v>
      </c>
      <c r="H110" s="34">
        <f t="shared" si="24"/>
        <v>36.527226196678789</v>
      </c>
      <c r="I110" s="16">
        <f t="shared" si="21"/>
        <v>8.0953589716002767</v>
      </c>
      <c r="J110" s="9">
        <v>6.8999999999999986</v>
      </c>
      <c r="K110" s="12">
        <f t="shared" si="25"/>
        <v>338.63947419918071</v>
      </c>
      <c r="L110" s="16">
        <f t="shared" si="22"/>
        <v>4.7653778270982912</v>
      </c>
      <c r="M110" s="42">
        <v>1125</v>
      </c>
      <c r="N110" s="5">
        <f t="shared" si="17"/>
        <v>183.33333333333329</v>
      </c>
      <c r="O110" s="16">
        <f t="shared" si="23"/>
        <v>15</v>
      </c>
      <c r="P110" s="16">
        <f t="shared" si="18"/>
        <v>7.017543859649038</v>
      </c>
      <c r="Q110" s="66">
        <f t="shared" si="19"/>
        <v>1.3020833333333334E-2</v>
      </c>
    </row>
    <row r="111" spans="1:17" x14ac:dyDescent="0.25">
      <c r="A111" s="7">
        <v>22</v>
      </c>
      <c r="B111" s="36">
        <f t="shared" si="27"/>
        <v>74.726048429549152</v>
      </c>
      <c r="C111" s="16">
        <f t="shared" si="16"/>
        <v>3.0958774523114698</v>
      </c>
      <c r="D111" s="9">
        <v>2.4899999999999993</v>
      </c>
      <c r="E111" s="12">
        <f t="shared" si="26"/>
        <v>232.91989606055282</v>
      </c>
      <c r="F111" s="16">
        <f t="shared" si="20"/>
        <v>6.0692251215079978</v>
      </c>
      <c r="G111" s="9">
        <v>0.80999999999999983</v>
      </c>
      <c r="H111" s="34">
        <f t="shared" si="24"/>
        <v>28.382352941176283</v>
      </c>
      <c r="I111" s="16">
        <f t="shared" si="21"/>
        <v>8.1448732555025067</v>
      </c>
      <c r="J111" s="9">
        <v>6.7999999999999989</v>
      </c>
      <c r="K111" s="12">
        <f t="shared" si="25"/>
        <v>333.83943770880893</v>
      </c>
      <c r="L111" s="16">
        <f t="shared" si="22"/>
        <v>4.8000364903717809</v>
      </c>
      <c r="M111" s="42">
        <v>1140</v>
      </c>
      <c r="N111" s="5">
        <f t="shared" si="17"/>
        <v>176.31578947368425</v>
      </c>
      <c r="O111" s="16">
        <f t="shared" si="23"/>
        <v>15</v>
      </c>
      <c r="P111" s="16">
        <f t="shared" si="18"/>
        <v>6.8352699931647862</v>
      </c>
      <c r="Q111" s="66">
        <f t="shared" si="19"/>
        <v>1.3194444444444444E-2</v>
      </c>
    </row>
    <row r="112" spans="1:17" x14ac:dyDescent="0.25">
      <c r="A112" s="7">
        <v>22.1</v>
      </c>
      <c r="B112" s="36">
        <f t="shared" si="27"/>
        <v>71.657886979496524</v>
      </c>
      <c r="C112" s="16">
        <f t="shared" si="16"/>
        <v>3.068161450052628</v>
      </c>
      <c r="D112" s="9">
        <v>2.4499999999999993</v>
      </c>
      <c r="E112" s="12">
        <f t="shared" si="26"/>
        <v>226.80172319704457</v>
      </c>
      <c r="F112" s="16">
        <f t="shared" si="20"/>
        <v>6.1181728635082493</v>
      </c>
      <c r="G112" s="9">
        <v>0.79999999999999982</v>
      </c>
      <c r="H112" s="34">
        <f t="shared" si="24"/>
        <v>20.187045588111332</v>
      </c>
      <c r="I112" s="16">
        <f t="shared" si="21"/>
        <v>8.1953073530649512</v>
      </c>
      <c r="J112" s="9">
        <v>6.6999999999999993</v>
      </c>
      <c r="K112" s="12">
        <f t="shared" si="25"/>
        <v>329.00397515300426</v>
      </c>
      <c r="L112" s="16">
        <f t="shared" si="22"/>
        <v>4.8354625558046678</v>
      </c>
      <c r="M112" s="42">
        <v>1155</v>
      </c>
      <c r="N112" s="5">
        <f t="shared" si="17"/>
        <v>169.48051948051946</v>
      </c>
      <c r="O112" s="16">
        <f t="shared" si="23"/>
        <v>15</v>
      </c>
      <c r="P112" s="16">
        <f t="shared" si="18"/>
        <v>6.6600066600065873</v>
      </c>
      <c r="Q112" s="66">
        <f t="shared" si="19"/>
        <v>1.3368055555555555E-2</v>
      </c>
    </row>
    <row r="113" spans="1:17" x14ac:dyDescent="0.25">
      <c r="A113" s="7">
        <v>22.200000000000003</v>
      </c>
      <c r="B113" s="36">
        <f t="shared" si="27"/>
        <v>68.617070996913171</v>
      </c>
      <c r="C113" s="16">
        <f t="shared" si="16"/>
        <v>3.0408159825833536</v>
      </c>
      <c r="D113" s="9">
        <v>2.4099999999999993</v>
      </c>
      <c r="E113" s="12">
        <f t="shared" si="26"/>
        <v>220.63339885865489</v>
      </c>
      <c r="F113" s="16">
        <f t="shared" si="20"/>
        <v>6.1683243383896809</v>
      </c>
      <c r="G113" s="9">
        <v>0.78999999999999981</v>
      </c>
      <c r="H113" s="34">
        <f t="shared" si="24"/>
        <v>11.940355487586416</v>
      </c>
      <c r="I113" s="16">
        <f t="shared" si="21"/>
        <v>8.2466901005249156</v>
      </c>
      <c r="J113" s="9">
        <v>6.5999999999999979</v>
      </c>
      <c r="K113" s="12">
        <f t="shared" si="25"/>
        <v>324.13229038518227</v>
      </c>
      <c r="L113" s="16">
        <f t="shared" si="22"/>
        <v>4.8716847678219892</v>
      </c>
      <c r="M113" s="83">
        <v>1170</v>
      </c>
      <c r="N113" s="84">
        <f t="shared" si="17"/>
        <v>162.82051282051287</v>
      </c>
      <c r="O113" s="85">
        <f t="shared" si="23"/>
        <v>15</v>
      </c>
      <c r="P113" s="85">
        <f t="shared" si="18"/>
        <v>6.4913988964622149</v>
      </c>
      <c r="Q113" s="86">
        <f t="shared" si="19"/>
        <v>1.3541666666666667E-2</v>
      </c>
    </row>
    <row r="114" spans="1:17" x14ac:dyDescent="0.25">
      <c r="A114" s="7">
        <v>22.3</v>
      </c>
      <c r="B114" s="36">
        <f t="shared" si="27"/>
        <v>65.603236522604874</v>
      </c>
      <c r="C114" s="16">
        <f t="shared" si="16"/>
        <v>3.0138344743082968</v>
      </c>
      <c r="D114" s="9">
        <v>2.3699999999999992</v>
      </c>
      <c r="E114" s="12">
        <f t="shared" si="26"/>
        <v>214.4136691509928</v>
      </c>
      <c r="F114" s="16">
        <f t="shared" si="20"/>
        <v>6.2197297076620828</v>
      </c>
      <c r="G114" s="9">
        <v>0.7799999999999998</v>
      </c>
      <c r="H114" s="34">
        <f t="shared" si="24"/>
        <v>3.6413038717419637</v>
      </c>
      <c r="I114" s="16">
        <f t="shared" si="21"/>
        <v>8.2990516158444514</v>
      </c>
      <c r="J114" s="96">
        <v>6.4999999999999982</v>
      </c>
      <c r="K114" s="98">
        <f t="shared" si="25"/>
        <v>319.22355698401816</v>
      </c>
      <c r="L114" s="101">
        <f t="shared" si="22"/>
        <v>4.9087334011641133</v>
      </c>
      <c r="M114" s="42">
        <v>1185</v>
      </c>
      <c r="N114" s="5">
        <f t="shared" si="17"/>
        <v>156.32911392405066</v>
      </c>
      <c r="O114" s="16">
        <f t="shared" si="23"/>
        <v>15</v>
      </c>
      <c r="P114" s="16">
        <f t="shared" si="18"/>
        <v>6.3291139240506595</v>
      </c>
      <c r="Q114" s="66">
        <f t="shared" si="19"/>
        <v>1.3715277777777778E-2</v>
      </c>
    </row>
    <row r="115" spans="1:17" x14ac:dyDescent="0.25">
      <c r="A115" s="7">
        <v>22.4</v>
      </c>
      <c r="B115" s="36">
        <f t="shared" si="27"/>
        <v>62.616026027751523</v>
      </c>
      <c r="C115" s="16">
        <f t="shared" si="16"/>
        <v>2.9872104948533504</v>
      </c>
      <c r="D115" s="9">
        <v>2.3299999999999992</v>
      </c>
      <c r="E115" s="12">
        <f t="shared" si="26"/>
        <v>208.14122704200705</v>
      </c>
      <c r="F115" s="16">
        <f t="shared" si="20"/>
        <v>6.2724421089857572</v>
      </c>
      <c r="J115" s="9">
        <v>6.3999999999999986</v>
      </c>
      <c r="K115" s="12">
        <f t="shared" si="25"/>
        <v>314.27691661675959</v>
      </c>
      <c r="L115" s="16">
        <f t="shared" si="22"/>
        <v>4.946640367258567</v>
      </c>
      <c r="M115" s="42">
        <v>1200</v>
      </c>
      <c r="N115" s="5">
        <f t="shared" si="17"/>
        <v>150</v>
      </c>
      <c r="O115" s="16">
        <f t="shared" si="23"/>
        <v>15</v>
      </c>
      <c r="P115" s="16">
        <f t="shared" si="18"/>
        <v>6.1728395061728634</v>
      </c>
      <c r="Q115" s="66">
        <f t="shared" si="19"/>
        <v>1.3888888888888888E-2</v>
      </c>
    </row>
    <row r="116" spans="1:17" x14ac:dyDescent="0.25">
      <c r="A116" s="7">
        <v>22.5</v>
      </c>
      <c r="B116" s="36">
        <f t="shared" si="27"/>
        <v>59.655088272518753</v>
      </c>
      <c r="C116" s="16">
        <f t="shared" si="16"/>
        <v>2.96093775523277</v>
      </c>
      <c r="D116" s="9">
        <v>2.2899999999999991</v>
      </c>
      <c r="E116" s="12">
        <f t="shared" si="26"/>
        <v>201.81470915488242</v>
      </c>
      <c r="F116" s="16">
        <f t="shared" si="20"/>
        <v>6.3265178871246235</v>
      </c>
      <c r="J116" s="9">
        <v>6.299999999999998</v>
      </c>
      <c r="K116" s="12">
        <f t="shared" si="25"/>
        <v>309.29147728699155</v>
      </c>
      <c r="L116" s="16">
        <f t="shared" si="22"/>
        <v>4.9854393297680417</v>
      </c>
      <c r="M116" s="42">
        <v>1215</v>
      </c>
      <c r="N116" s="5">
        <f t="shared" si="17"/>
        <v>143.82716049382714</v>
      </c>
      <c r="O116" s="16">
        <f t="shared" si="23"/>
        <v>15</v>
      </c>
      <c r="P116" s="16">
        <f t="shared" si="18"/>
        <v>6.0222824450466703</v>
      </c>
      <c r="Q116" s="66">
        <f t="shared" si="19"/>
        <v>1.40625E-2</v>
      </c>
    </row>
    <row r="117" spans="1:17" x14ac:dyDescent="0.25">
      <c r="A117" s="7">
        <v>22.6</v>
      </c>
      <c r="B117" s="36">
        <f t="shared" si="27"/>
        <v>56.720078168382415</v>
      </c>
      <c r="C117" s="16">
        <f t="shared" si="16"/>
        <v>2.9350101041363388</v>
      </c>
      <c r="D117" s="9">
        <v>2.2499999999999991</v>
      </c>
      <c r="E117" s="12">
        <f t="shared" si="26"/>
        <v>195.43269230769226</v>
      </c>
      <c r="F117" s="16">
        <f t="shared" si="20"/>
        <v>6.3820168471901582</v>
      </c>
      <c r="J117" s="87">
        <v>6.1999999999999984</v>
      </c>
      <c r="K117" s="88">
        <f t="shared" si="25"/>
        <v>304.26631145672019</v>
      </c>
      <c r="L117" s="85">
        <f t="shared" si="22"/>
        <v>5.0251658302713622</v>
      </c>
      <c r="M117" s="42">
        <v>1230</v>
      </c>
      <c r="N117" s="5">
        <f t="shared" si="17"/>
        <v>137.80487804878047</v>
      </c>
      <c r="O117" s="16">
        <f t="shared" si="23"/>
        <v>15</v>
      </c>
      <c r="P117" s="16">
        <f t="shared" si="18"/>
        <v>5.8771672054069199</v>
      </c>
      <c r="Q117" s="66">
        <f t="shared" si="19"/>
        <v>1.4236111111111111E-2</v>
      </c>
    </row>
    <row r="118" spans="1:17" x14ac:dyDescent="0.25">
      <c r="A118" s="7">
        <v>22.700000000000003</v>
      </c>
      <c r="B118" s="36">
        <f t="shared" si="27"/>
        <v>53.810656644055598</v>
      </c>
      <c r="C118" s="16">
        <f t="shared" si="16"/>
        <v>2.9094215243268167</v>
      </c>
      <c r="D118" s="9">
        <v>2.21</v>
      </c>
      <c r="E118" s="12">
        <f t="shared" si="26"/>
        <v>188.99368977492824</v>
      </c>
      <c r="F118" s="16">
        <f t="shared" si="20"/>
        <v>6.4390025327640217</v>
      </c>
      <c r="J118" s="9">
        <v>6.0999999999999979</v>
      </c>
      <c r="K118" s="12">
        <f t="shared" si="25"/>
        <v>299.20045403158127</v>
      </c>
      <c r="L118" s="16">
        <f t="shared" si="22"/>
        <v>5.0658574251389155</v>
      </c>
      <c r="M118" s="42">
        <v>1245</v>
      </c>
      <c r="N118" s="5">
        <f t="shared" si="17"/>
        <v>131.92771084337355</v>
      </c>
      <c r="O118" s="16">
        <f t="shared" si="23"/>
        <v>15</v>
      </c>
      <c r="P118" s="16">
        <f t="shared" si="18"/>
        <v>5.7372346528973566</v>
      </c>
      <c r="Q118" s="66">
        <f t="shared" si="19"/>
        <v>1.4409722222222223E-2</v>
      </c>
    </row>
    <row r="119" spans="1:17" x14ac:dyDescent="0.25">
      <c r="A119" s="7">
        <v>22.8</v>
      </c>
      <c r="B119" s="36">
        <f t="shared" si="27"/>
        <v>50.926490514905169</v>
      </c>
      <c r="C119" s="16">
        <f t="shared" si="16"/>
        <v>2.8841661291504295</v>
      </c>
      <c r="D119" s="9">
        <v>2.17</v>
      </c>
      <c r="E119" s="12">
        <f t="shared" si="26"/>
        <v>182.4961472430883</v>
      </c>
      <c r="F119" s="16">
        <f t="shared" si="20"/>
        <v>6.4975425318399402</v>
      </c>
      <c r="J119" s="9">
        <v>5.9999999999999982</v>
      </c>
      <c r="K119" s="12">
        <f t="shared" si="25"/>
        <v>294.09290019677837</v>
      </c>
      <c r="L119" s="16">
        <f t="shared" si="22"/>
        <v>5.1075538348028999</v>
      </c>
      <c r="M119" s="42">
        <v>1260</v>
      </c>
      <c r="N119" s="5">
        <f t="shared" si="17"/>
        <v>126.19047619047619</v>
      </c>
      <c r="O119" s="16">
        <f t="shared" si="23"/>
        <v>15</v>
      </c>
      <c r="P119" s="16">
        <f t="shared" si="18"/>
        <v>5.6022408963585235</v>
      </c>
      <c r="Q119" s="66">
        <f t="shared" si="19"/>
        <v>1.4583333333333334E-2</v>
      </c>
    </row>
    <row r="120" spans="1:17" x14ac:dyDescent="0.25">
      <c r="A120" s="7">
        <v>22.9</v>
      </c>
      <c r="B120" s="36">
        <f t="shared" si="27"/>
        <v>48.067252355756224</v>
      </c>
      <c r="C120" s="16">
        <f t="shared" si="16"/>
        <v>2.8592381591489442</v>
      </c>
      <c r="D120" s="9">
        <v>2.13</v>
      </c>
      <c r="E120" s="12">
        <f t="shared" si="26"/>
        <v>175.93843842915501</v>
      </c>
      <c r="F120" s="16">
        <f t="shared" si="20"/>
        <v>6.5577088139332886</v>
      </c>
      <c r="J120" s="9">
        <v>5.8999999999999986</v>
      </c>
      <c r="K120" s="12">
        <f t="shared" si="25"/>
        <v>288.942603090006</v>
      </c>
      <c r="L120" s="16">
        <f t="shared" si="22"/>
        <v>5.1502971067723706</v>
      </c>
      <c r="M120" s="42">
        <v>1275</v>
      </c>
      <c r="N120" s="5">
        <f t="shared" si="17"/>
        <v>120.58823529411767</v>
      </c>
      <c r="O120" s="16">
        <f t="shared" si="23"/>
        <v>15</v>
      </c>
      <c r="P120" s="16">
        <f t="shared" si="18"/>
        <v>5.471956224350194</v>
      </c>
      <c r="Q120" s="66">
        <f t="shared" si="19"/>
        <v>1.4756944444444444E-2</v>
      </c>
    </row>
    <row r="121" spans="1:17" x14ac:dyDescent="0.25">
      <c r="A121" s="7">
        <v>23</v>
      </c>
      <c r="B121" s="36">
        <f t="shared" si="27"/>
        <v>45.232620376978446</v>
      </c>
      <c r="C121" s="16">
        <f t="shared" si="16"/>
        <v>2.8346319787777787</v>
      </c>
      <c r="D121" s="9">
        <v>2.09</v>
      </c>
      <c r="E121" s="12">
        <f t="shared" si="26"/>
        <v>169.31886032696931</v>
      </c>
      <c r="F121" s="16">
        <f t="shared" si="20"/>
        <v>6.6195781021856988</v>
      </c>
      <c r="J121" s="9">
        <v>5.799999999999998</v>
      </c>
      <c r="K121" s="12">
        <f t="shared" si="25"/>
        <v>283.7484712960952</v>
      </c>
      <c r="L121" s="16">
        <f t="shared" si="22"/>
        <v>5.1941317939107989</v>
      </c>
      <c r="M121" s="42">
        <v>1290</v>
      </c>
      <c r="N121" s="5">
        <f t="shared" si="17"/>
        <v>115.11627906976747</v>
      </c>
      <c r="O121" s="16">
        <f t="shared" si="23"/>
        <v>15</v>
      </c>
      <c r="P121" s="16">
        <f t="shared" si="18"/>
        <v>5.3461641272387652</v>
      </c>
      <c r="Q121" s="66">
        <f t="shared" si="19"/>
        <v>1.4930555555555556E-2</v>
      </c>
    </row>
    <row r="122" spans="1:17" x14ac:dyDescent="0.25">
      <c r="A122" s="7">
        <v>23.1</v>
      </c>
      <c r="B122" s="36">
        <f t="shared" si="27"/>
        <v>42.422278303759938</v>
      </c>
      <c r="C122" s="16">
        <f t="shared" si="16"/>
        <v>2.8103420732185072</v>
      </c>
      <c r="D122" s="9">
        <v>2.0499999999999998</v>
      </c>
      <c r="E122" s="12">
        <f t="shared" si="26"/>
        <v>162.6356280421324</v>
      </c>
      <c r="F122" s="16">
        <f t="shared" si="20"/>
        <v>6.6832322848369188</v>
      </c>
      <c r="J122" s="9">
        <v>5.6999999999999984</v>
      </c>
      <c r="K122" s="12">
        <f t="shared" si="25"/>
        <v>278.50936614639801</v>
      </c>
      <c r="L122" s="16">
        <f t="shared" si="22"/>
        <v>5.2391051496971954</v>
      </c>
      <c r="M122" s="42">
        <v>1305</v>
      </c>
      <c r="N122" s="5">
        <f t="shared" si="17"/>
        <v>109.77011494252871</v>
      </c>
      <c r="O122" s="16">
        <f t="shared" si="23"/>
        <v>15</v>
      </c>
      <c r="P122" s="16">
        <f t="shared" si="18"/>
        <v>5.2246603970741177</v>
      </c>
      <c r="Q122" s="66">
        <f t="shared" si="19"/>
        <v>1.5104166666666667E-2</v>
      </c>
    </row>
    <row r="123" spans="1:17" x14ac:dyDescent="0.25">
      <c r="A123" s="7">
        <v>23.200000000000003</v>
      </c>
      <c r="B123" s="36">
        <f t="shared" si="27"/>
        <v>39.635915258470021</v>
      </c>
      <c r="C123" s="16">
        <f t="shared" si="16"/>
        <v>2.7863630452899173</v>
      </c>
      <c r="D123" s="9">
        <v>2.0099999999999998</v>
      </c>
      <c r="E123" s="12">
        <f t="shared" si="26"/>
        <v>155.88686917104931</v>
      </c>
      <c r="F123" s="16">
        <f t="shared" si="20"/>
        <v>6.7487588710830835</v>
      </c>
      <c r="J123" s="9">
        <v>5.5999999999999979</v>
      </c>
      <c r="K123" s="12">
        <f t="shared" si="25"/>
        <v>273.22409880398141</v>
      </c>
      <c r="L123" s="16">
        <f t="shared" si="22"/>
        <v>5.2852673424166028</v>
      </c>
      <c r="M123" s="42">
        <v>1320</v>
      </c>
      <c r="N123" s="5">
        <f t="shared" si="17"/>
        <v>104.54545454545459</v>
      </c>
      <c r="O123" s="16">
        <f t="shared" si="23"/>
        <v>15</v>
      </c>
      <c r="P123" s="16">
        <f t="shared" si="18"/>
        <v>5.1072522982635462</v>
      </c>
      <c r="Q123" s="66">
        <f t="shared" si="19"/>
        <v>1.5277777777777777E-2</v>
      </c>
    </row>
    <row r="124" spans="1:17" x14ac:dyDescent="0.25">
      <c r="A124" s="7">
        <v>23.3</v>
      </c>
      <c r="B124" s="36">
        <f t="shared" si="27"/>
        <v>36.873225646020302</v>
      </c>
      <c r="C124" s="16">
        <f t="shared" si="16"/>
        <v>2.7626896124497193</v>
      </c>
      <c r="D124" s="9">
        <v>1.9699999999999998</v>
      </c>
      <c r="E124" s="12">
        <f t="shared" si="26"/>
        <v>149.07061767395192</v>
      </c>
      <c r="F124" s="16">
        <f t="shared" si="20"/>
        <v>6.8162514970973973</v>
      </c>
      <c r="J124" s="9">
        <v>5.4999999999999982</v>
      </c>
      <c r="K124" s="12">
        <f t="shared" si="25"/>
        <v>267.89142711349609</v>
      </c>
      <c r="L124" s="16">
        <f t="shared" si="22"/>
        <v>5.3326716904853129</v>
      </c>
      <c r="M124" s="42">
        <v>1335</v>
      </c>
      <c r="N124" s="5">
        <f t="shared" si="17"/>
        <v>99.438202247191043</v>
      </c>
      <c r="O124" s="16">
        <f t="shared" si="23"/>
        <v>15</v>
      </c>
      <c r="P124" s="16">
        <f t="shared" si="18"/>
        <v>4.9937578027465861</v>
      </c>
      <c r="Q124" s="66">
        <f t="shared" si="19"/>
        <v>1.545138888888889E-2</v>
      </c>
    </row>
    <row r="125" spans="1:17" x14ac:dyDescent="0.25">
      <c r="A125" s="7">
        <v>23.4</v>
      </c>
      <c r="B125" s="36">
        <f t="shared" si="27"/>
        <v>34.13390904213616</v>
      </c>
      <c r="C125" s="16">
        <f t="shared" si="16"/>
        <v>2.7393166038841414</v>
      </c>
      <c r="D125" s="9">
        <v>1.9299999999999997</v>
      </c>
      <c r="E125" s="12">
        <f t="shared" si="26"/>
        <v>142.18480718508673</v>
      </c>
      <c r="F125" s="16">
        <f t="shared" si="20"/>
        <v>6.8858104888651894</v>
      </c>
      <c r="J125" s="9">
        <v>5.3999999999999986</v>
      </c>
      <c r="K125" s="12">
        <f t="shared" si="25"/>
        <v>262.51005219207281</v>
      </c>
      <c r="L125" s="16">
        <f t="shared" si="22"/>
        <v>5.3813749214232871</v>
      </c>
      <c r="M125" s="42">
        <v>1350</v>
      </c>
      <c r="N125" s="5">
        <f t="shared" si="17"/>
        <v>94.444444444444457</v>
      </c>
      <c r="O125" s="16">
        <f t="shared" si="23"/>
        <v>15</v>
      </c>
      <c r="P125" s="16">
        <f t="shared" si="18"/>
        <v>4.8840048840048667</v>
      </c>
      <c r="Q125" s="66">
        <f t="shared" si="19"/>
        <v>1.5625E-2</v>
      </c>
    </row>
    <row r="126" spans="1:17" x14ac:dyDescent="0.25">
      <c r="A126" s="7">
        <v>23.5</v>
      </c>
      <c r="B126" s="36">
        <f t="shared" si="27"/>
        <v>31.417670084451593</v>
      </c>
      <c r="C126" s="16">
        <f t="shared" si="16"/>
        <v>2.7162389576845669</v>
      </c>
      <c r="D126" s="9">
        <v>1.8899999999999997</v>
      </c>
      <c r="E126" s="12">
        <f t="shared" si="26"/>
        <v>135.2272636955538</v>
      </c>
      <c r="F126" s="16">
        <f t="shared" si="20"/>
        <v>6.9575434895329238</v>
      </c>
      <c r="J126" s="9">
        <v>5.299999999999998</v>
      </c>
      <c r="K126" s="12">
        <f t="shared" si="25"/>
        <v>257.07861473474048</v>
      </c>
      <c r="L126" s="16">
        <f t="shared" si="22"/>
        <v>5.4314374573323221</v>
      </c>
      <c r="M126" s="42">
        <v>1365</v>
      </c>
      <c r="N126" s="5">
        <f t="shared" si="17"/>
        <v>89.56043956043959</v>
      </c>
      <c r="O126" s="16">
        <f t="shared" si="23"/>
        <v>15</v>
      </c>
      <c r="P126" s="16">
        <f t="shared" si="18"/>
        <v>4.7778308647874468</v>
      </c>
      <c r="Q126" s="66">
        <f t="shared" si="19"/>
        <v>1.579861111111111E-2</v>
      </c>
    </row>
    <row r="127" spans="1:17" x14ac:dyDescent="0.25">
      <c r="A127" s="7">
        <v>23.6</v>
      </c>
      <c r="B127" s="36">
        <f t="shared" si="27"/>
        <v>28.724218366344815</v>
      </c>
      <c r="C127" s="16">
        <f t="shared" si="16"/>
        <v>2.693451718106779</v>
      </c>
      <c r="D127" s="9">
        <v>1.8499999999999996</v>
      </c>
      <c r="E127" s="12">
        <f t="shared" si="26"/>
        <v>128.19569753535788</v>
      </c>
      <c r="F127" s="16">
        <f t="shared" si="20"/>
        <v>7.0315661601959221</v>
      </c>
      <c r="J127" s="9">
        <v>5.1999999999999984</v>
      </c>
      <c r="K127" s="12">
        <f t="shared" si="25"/>
        <v>251.59569100459188</v>
      </c>
      <c r="L127" s="16">
        <f t="shared" si="22"/>
        <v>5.4829237301485989</v>
      </c>
      <c r="M127" s="42">
        <v>1380</v>
      </c>
      <c r="N127" s="5">
        <f t="shared" si="17"/>
        <v>84.782608695652144</v>
      </c>
      <c r="O127" s="16">
        <f t="shared" si="23"/>
        <v>15</v>
      </c>
      <c r="P127" s="16">
        <f t="shared" si="18"/>
        <v>4.6750818139317403</v>
      </c>
      <c r="Q127" s="66">
        <f t="shared" si="19"/>
        <v>1.5972222222222221E-2</v>
      </c>
    </row>
    <row r="128" spans="1:17" x14ac:dyDescent="0.25">
      <c r="A128" s="7">
        <v>23.700000000000003</v>
      </c>
      <c r="B128" s="36">
        <f t="shared" si="27"/>
        <v>26.053268333435284</v>
      </c>
      <c r="C128" s="16">
        <f t="shared" si="16"/>
        <v>2.6709500329095306</v>
      </c>
      <c r="D128" s="9">
        <v>1.8099999999999996</v>
      </c>
      <c r="E128" s="12">
        <f t="shared" si="26"/>
        <v>121.08769457085144</v>
      </c>
      <c r="F128" s="16">
        <f t="shared" si="20"/>
        <v>7.10800296450644</v>
      </c>
      <c r="J128" s="9">
        <v>5.0999999999999979</v>
      </c>
      <c r="K128" s="12">
        <f t="shared" si="25"/>
        <v>246.05978847418152</v>
      </c>
      <c r="L128" s="16">
        <f t="shared" si="22"/>
        <v>5.5359025304103682</v>
      </c>
      <c r="M128" s="42">
        <v>1395</v>
      </c>
      <c r="N128" s="5">
        <f t="shared" si="17"/>
        <v>80.107526881720403</v>
      </c>
      <c r="O128" s="16">
        <f t="shared" si="23"/>
        <v>15</v>
      </c>
      <c r="P128" s="16">
        <f t="shared" si="18"/>
        <v>4.5756119881033896</v>
      </c>
      <c r="Q128" s="66">
        <f t="shared" si="19"/>
        <v>1.6145833333333335E-2</v>
      </c>
    </row>
    <row r="129" spans="1:17" x14ac:dyDescent="0.25">
      <c r="A129" s="7">
        <v>23.8</v>
      </c>
      <c r="B129" s="36">
        <f t="shared" si="27"/>
        <v>23.404539182663058</v>
      </c>
      <c r="C129" s="16">
        <f t="shared" ref="C129:C138" si="28">B128-B129</f>
        <v>2.6487291507722261</v>
      </c>
      <c r="D129" s="9">
        <v>1.7699999999999996</v>
      </c>
      <c r="E129" s="12">
        <f t="shared" si="26"/>
        <v>113.900706521638</v>
      </c>
      <c r="F129" s="16">
        <f t="shared" si="20"/>
        <v>7.1869880492134399</v>
      </c>
      <c r="J129" s="9">
        <v>4.9999999999999982</v>
      </c>
      <c r="K129" s="12">
        <f t="shared" si="25"/>
        <v>240.4693410803491</v>
      </c>
      <c r="L129" s="16">
        <f t="shared" si="22"/>
        <v>5.5904473938324202</v>
      </c>
      <c r="M129" s="42">
        <v>1410</v>
      </c>
      <c r="N129" s="5">
        <f t="shared" si="17"/>
        <v>75.531914893617014</v>
      </c>
      <c r="O129" s="16">
        <f t="shared" si="23"/>
        <v>15</v>
      </c>
      <c r="P129" s="16">
        <f t="shared" si="18"/>
        <v>4.4792833146696722</v>
      </c>
      <c r="Q129" s="66">
        <f t="shared" si="19"/>
        <v>1.6319444444444445E-2</v>
      </c>
    </row>
    <row r="130" spans="1:17" x14ac:dyDescent="0.25">
      <c r="A130" s="7">
        <v>23.9</v>
      </c>
      <c r="B130" s="36">
        <f t="shared" si="27"/>
        <v>20.777754763877557</v>
      </c>
      <c r="C130" s="16">
        <f t="shared" si="28"/>
        <v>2.6267844187855012</v>
      </c>
      <c r="D130" s="9">
        <v>1.7299999999999995</v>
      </c>
      <c r="E130" s="12">
        <f t="shared" si="26"/>
        <v>106.63204028682237</v>
      </c>
      <c r="F130" s="16">
        <f t="shared" si="20"/>
        <v>7.2686662348156261</v>
      </c>
      <c r="J130" s="9">
        <v>4.8999999999999986</v>
      </c>
      <c r="K130" s="12">
        <f t="shared" si="25"/>
        <v>234.82270404971487</v>
      </c>
      <c r="L130" s="16">
        <f t="shared" si="22"/>
        <v>5.6466370306342242</v>
      </c>
      <c r="M130" s="42">
        <v>1425</v>
      </c>
      <c r="N130" s="5">
        <f t="shared" si="17"/>
        <v>71.052631578947341</v>
      </c>
      <c r="O130" s="16">
        <f t="shared" si="23"/>
        <v>15</v>
      </c>
      <c r="P130" s="16">
        <f t="shared" si="18"/>
        <v>4.3859649122806417</v>
      </c>
      <c r="Q130" s="66">
        <f t="shared" si="19"/>
        <v>1.6493055555555556E-2</v>
      </c>
    </row>
    <row r="131" spans="1:17" x14ac:dyDescent="0.25">
      <c r="A131" s="7">
        <v>24</v>
      </c>
      <c r="B131" s="36">
        <f t="shared" si="27"/>
        <v>18.172643483860679</v>
      </c>
      <c r="C131" s="16">
        <f t="shared" si="28"/>
        <v>2.6051112800168781</v>
      </c>
      <c r="D131" s="9">
        <v>1.6899999999999995</v>
      </c>
      <c r="E131" s="12">
        <f t="shared" si="26"/>
        <v>99.278846153846118</v>
      </c>
      <c r="F131" s="16">
        <f t="shared" si="20"/>
        <v>7.353194132976256</v>
      </c>
      <c r="J131" s="9">
        <v>4.799999999999998</v>
      </c>
      <c r="K131" s="12">
        <f t="shared" si="25"/>
        <v>229.11814824639796</v>
      </c>
      <c r="L131" s="16">
        <f t="shared" si="22"/>
        <v>5.7045558033169073</v>
      </c>
      <c r="M131" s="42">
        <v>1440</v>
      </c>
      <c r="N131" s="5">
        <f t="shared" ref="N131:N139" si="29">(3000/(M131)-1.75)/0.005</f>
        <v>66.6666666666667</v>
      </c>
      <c r="O131" s="16">
        <f t="shared" si="23"/>
        <v>15</v>
      </c>
      <c r="P131" s="16">
        <f t="shared" ref="P131:P139" si="30">N131-N132</f>
        <v>8.5034013605442453</v>
      </c>
      <c r="Q131" s="66">
        <f t="shared" ref="Q131:Q139" si="31">M131/86400</f>
        <v>1.6666666666666666E-2</v>
      </c>
    </row>
    <row r="132" spans="1:17" x14ac:dyDescent="0.25">
      <c r="A132" s="7">
        <v>24.1</v>
      </c>
      <c r="B132" s="36">
        <f t="shared" si="27"/>
        <v>15.588938212718205</v>
      </c>
      <c r="C132" s="16">
        <f t="shared" si="28"/>
        <v>2.5837052711424739</v>
      </c>
      <c r="D132" s="9">
        <v>1.6499999999999995</v>
      </c>
      <c r="E132" s="12">
        <f t="shared" si="26"/>
        <v>91.838104743515757</v>
      </c>
      <c r="F132" s="16">
        <f t="shared" ref="F132:F143" si="32">E131-E132</f>
        <v>7.4407414103303608</v>
      </c>
      <c r="J132" s="9">
        <v>4.6999999999999984</v>
      </c>
      <c r="K132" s="12">
        <f t="shared" si="25"/>
        <v>223.35385398690443</v>
      </c>
      <c r="L132" s="16">
        <f t="shared" ref="L132:L162" si="33">K131-K132</f>
        <v>5.7642942594935391</v>
      </c>
      <c r="M132" s="28">
        <v>1470</v>
      </c>
      <c r="N132" s="5">
        <f t="shared" si="29"/>
        <v>58.163265306122454</v>
      </c>
      <c r="O132" s="16">
        <f t="shared" ref="O132:O139" si="34">M132-M131</f>
        <v>30</v>
      </c>
      <c r="P132" s="16">
        <f t="shared" si="30"/>
        <v>8.1632653061224545</v>
      </c>
      <c r="Q132" s="66">
        <f t="shared" si="31"/>
        <v>1.7013888888888887E-2</v>
      </c>
    </row>
    <row r="133" spans="1:17" x14ac:dyDescent="0.25">
      <c r="A133" s="7">
        <v>24.200000000000003</v>
      </c>
      <c r="B133" s="36">
        <f t="shared" si="27"/>
        <v>13.026376192567199</v>
      </c>
      <c r="C133" s="16">
        <f t="shared" si="28"/>
        <v>2.562562020151006</v>
      </c>
      <c r="D133" s="9">
        <v>1.6099999999999994</v>
      </c>
      <c r="E133" s="12">
        <f t="shared" si="26"/>
        <v>84.306612521611441</v>
      </c>
      <c r="F133" s="16">
        <f t="shared" si="32"/>
        <v>7.5314922219043154</v>
      </c>
      <c r="J133" s="9">
        <v>4.5999999999999979</v>
      </c>
      <c r="K133" s="12">
        <f t="shared" si="25"/>
        <v>217.52790425947774</v>
      </c>
      <c r="L133" s="16">
        <f t="shared" si="33"/>
        <v>5.8259497274266892</v>
      </c>
      <c r="M133" s="28">
        <v>1500</v>
      </c>
      <c r="N133" s="5">
        <f t="shared" si="29"/>
        <v>50</v>
      </c>
      <c r="O133" s="16">
        <f t="shared" si="34"/>
        <v>30</v>
      </c>
      <c r="P133" s="16">
        <f t="shared" si="30"/>
        <v>7.8431372549019756</v>
      </c>
      <c r="Q133" s="66">
        <f t="shared" si="31"/>
        <v>1.7361111111111112E-2</v>
      </c>
    </row>
    <row r="134" spans="1:17" x14ac:dyDescent="0.25">
      <c r="A134" s="7">
        <v>24.3</v>
      </c>
      <c r="B134" s="36">
        <f t="shared" si="27"/>
        <v>10.4846989484566</v>
      </c>
      <c r="C134" s="16">
        <f t="shared" si="28"/>
        <v>2.5416772441105984</v>
      </c>
      <c r="D134" s="9">
        <v>1.5699999999999994</v>
      </c>
      <c r="E134" s="12">
        <f t="shared" si="26"/>
        <v>76.680965679887791</v>
      </c>
      <c r="F134" s="16">
        <f t="shared" si="32"/>
        <v>7.6256468417236505</v>
      </c>
      <c r="J134" s="9">
        <v>4.4999999999999982</v>
      </c>
      <c r="K134" s="12">
        <f t="shared" si="25"/>
        <v>211.63827727629197</v>
      </c>
      <c r="L134" s="16">
        <f t="shared" si="33"/>
        <v>5.8896269831857637</v>
      </c>
      <c r="M134" s="28">
        <v>1530</v>
      </c>
      <c r="N134" s="5">
        <f t="shared" si="29"/>
        <v>42.156862745098024</v>
      </c>
      <c r="O134" s="16">
        <f t="shared" si="34"/>
        <v>30</v>
      </c>
      <c r="P134" s="16">
        <f t="shared" si="30"/>
        <v>7.541478129713397</v>
      </c>
      <c r="Q134" s="66">
        <f t="shared" si="31"/>
        <v>1.7708333333333333E-2</v>
      </c>
    </row>
    <row r="135" spans="1:17" x14ac:dyDescent="0.25">
      <c r="A135" s="7">
        <v>24.4</v>
      </c>
      <c r="B135" s="36">
        <f t="shared" si="27"/>
        <v>7.9636522014571955</v>
      </c>
      <c r="C135" s="16">
        <f t="shared" si="28"/>
        <v>2.5210467469994047</v>
      </c>
      <c r="D135" s="9">
        <v>1.5299999999999994</v>
      </c>
      <c r="E135" s="12">
        <f t="shared" si="26"/>
        <v>68.957542156393231</v>
      </c>
      <c r="F135" s="16">
        <f t="shared" si="32"/>
        <v>7.7234235234945601</v>
      </c>
      <c r="J135" s="9">
        <v>4.3999999999999986</v>
      </c>
      <c r="K135" s="12">
        <f t="shared" si="25"/>
        <v>205.68283827645803</v>
      </c>
      <c r="L135" s="16">
        <f t="shared" si="33"/>
        <v>5.9554389998339445</v>
      </c>
      <c r="M135" s="28">
        <v>1560</v>
      </c>
      <c r="N135" s="5">
        <f t="shared" si="29"/>
        <v>34.615384615384627</v>
      </c>
      <c r="O135" s="16">
        <f t="shared" si="34"/>
        <v>30</v>
      </c>
      <c r="P135" s="16">
        <f t="shared" si="30"/>
        <v>7.2568940493468865</v>
      </c>
      <c r="Q135" s="66">
        <f t="shared" si="31"/>
        <v>1.8055555555555554E-2</v>
      </c>
    </row>
    <row r="136" spans="1:17" x14ac:dyDescent="0.25">
      <c r="A136" s="7">
        <v>24.5</v>
      </c>
      <c r="B136" s="36">
        <f t="shared" si="27"/>
        <v>5.4629857838595361</v>
      </c>
      <c r="C136" s="16">
        <f t="shared" si="28"/>
        <v>2.5006664175976594</v>
      </c>
      <c r="D136" s="9">
        <v>1.4899999999999993</v>
      </c>
      <c r="E136" s="12">
        <f t="shared" si="26"/>
        <v>61.132481525658733</v>
      </c>
      <c r="F136" s="16">
        <f t="shared" si="32"/>
        <v>7.8250606307344981</v>
      </c>
      <c r="J136" s="9">
        <v>4.299999999999998</v>
      </c>
      <c r="K136" s="12">
        <f t="shared" si="25"/>
        <v>199.65933048562098</v>
      </c>
      <c r="L136" s="16">
        <f t="shared" si="33"/>
        <v>6.0235077908370442</v>
      </c>
      <c r="M136" s="28">
        <v>1590</v>
      </c>
      <c r="N136" s="5">
        <f t="shared" si="29"/>
        <v>27.358490566037741</v>
      </c>
      <c r="O136" s="16">
        <f t="shared" si="34"/>
        <v>30</v>
      </c>
      <c r="P136" s="16">
        <f t="shared" si="30"/>
        <v>6.9881201956673706</v>
      </c>
      <c r="Q136" s="66">
        <f t="shared" si="31"/>
        <v>1.8402777777777778E-2</v>
      </c>
    </row>
    <row r="137" spans="1:17" x14ac:dyDescent="0.25">
      <c r="A137" s="7">
        <v>24.6</v>
      </c>
      <c r="B137" s="36">
        <f t="shared" si="27"/>
        <v>2.9824535564196761</v>
      </c>
      <c r="C137" s="16">
        <f t="shared" si="28"/>
        <v>2.48053222743986</v>
      </c>
      <c r="D137" s="9">
        <v>1.4499999999999993</v>
      </c>
      <c r="E137" s="12">
        <f t="shared" si="26"/>
        <v>53.201662441937152</v>
      </c>
      <c r="F137" s="16">
        <f t="shared" si="32"/>
        <v>7.9308190837215804</v>
      </c>
      <c r="J137" s="9">
        <v>4.1999999999999975</v>
      </c>
      <c r="K137" s="12">
        <f t="shared" si="25"/>
        <v>193.56536512359776</v>
      </c>
      <c r="L137" s="16">
        <f t="shared" si="33"/>
        <v>6.0939653620232264</v>
      </c>
      <c r="M137" s="28">
        <v>1620</v>
      </c>
      <c r="N137" s="5">
        <f t="shared" si="29"/>
        <v>20.37037037037037</v>
      </c>
      <c r="O137" s="16">
        <f t="shared" si="34"/>
        <v>30</v>
      </c>
      <c r="P137" s="16">
        <f t="shared" si="30"/>
        <v>6.734006734006746</v>
      </c>
      <c r="Q137" s="66">
        <f t="shared" si="31"/>
        <v>1.8749999999999999E-2</v>
      </c>
    </row>
    <row r="138" spans="1:17" x14ac:dyDescent="0.25">
      <c r="A138" s="7">
        <v>24.700000000000003</v>
      </c>
      <c r="B138" s="36">
        <f t="shared" si="27"/>
        <v>0.52181332759599741</v>
      </c>
      <c r="C138" s="16">
        <f t="shared" si="28"/>
        <v>2.4606402288236788</v>
      </c>
      <c r="D138" s="9">
        <v>1.4099999999999993</v>
      </c>
      <c r="E138" s="12">
        <f t="shared" si="26"/>
        <v>45.160677261438245</v>
      </c>
      <c r="F138" s="16">
        <f t="shared" si="32"/>
        <v>8.0409851804989074</v>
      </c>
      <c r="J138" s="9">
        <v>4.0999999999999979</v>
      </c>
      <c r="K138" s="12">
        <f t="shared" si="25"/>
        <v>187.39841033458745</v>
      </c>
      <c r="L138" s="16">
        <f t="shared" si="33"/>
        <v>6.1669547890103047</v>
      </c>
      <c r="M138" s="28">
        <v>1650</v>
      </c>
      <c r="N138" s="5">
        <f t="shared" si="29"/>
        <v>13.636363636363624</v>
      </c>
      <c r="O138" s="16">
        <f t="shared" si="34"/>
        <v>30</v>
      </c>
      <c r="P138" s="16">
        <f t="shared" si="30"/>
        <v>6.4935064935064624</v>
      </c>
      <c r="Q138" s="66">
        <f t="shared" si="31"/>
        <v>1.9097222222222224E-2</v>
      </c>
    </row>
    <row r="139" spans="1:17" x14ac:dyDescent="0.25">
      <c r="D139" s="9">
        <v>1.3699999999999992</v>
      </c>
      <c r="E139" s="12">
        <f t="shared" si="26"/>
        <v>37.004803399981895</v>
      </c>
      <c r="F139" s="16">
        <f t="shared" si="32"/>
        <v>8.1558738614563495</v>
      </c>
      <c r="J139" s="9">
        <v>3.9999999999999982</v>
      </c>
      <c r="K139" s="12">
        <f t="shared" si="25"/>
        <v>181.15577889447226</v>
      </c>
      <c r="L139" s="16">
        <f t="shared" si="33"/>
        <v>6.2426314401151899</v>
      </c>
      <c r="M139" s="28">
        <v>1680</v>
      </c>
      <c r="N139" s="5">
        <f t="shared" si="29"/>
        <v>7.1428571428571619</v>
      </c>
      <c r="O139" s="16">
        <f t="shared" si="34"/>
        <v>30</v>
      </c>
      <c r="P139" s="16">
        <f t="shared" si="30"/>
        <v>7.1428571428571619</v>
      </c>
      <c r="Q139" s="66">
        <f t="shared" si="31"/>
        <v>1.9444444444444445E-2</v>
      </c>
    </row>
    <row r="140" spans="1:17" x14ac:dyDescent="0.25">
      <c r="D140" s="9">
        <v>1.3299999999999992</v>
      </c>
      <c r="E140" s="12">
        <f t="shared" si="26"/>
        <v>28.72897089763428</v>
      </c>
      <c r="F140" s="16">
        <f t="shared" si="32"/>
        <v>8.2758325023476154</v>
      </c>
      <c r="J140" s="9">
        <v>3.8999999999999981</v>
      </c>
      <c r="K140" s="12">
        <f t="shared" si="25"/>
        <v>174.83461452591695</v>
      </c>
      <c r="L140" s="16">
        <f t="shared" si="33"/>
        <v>6.3211643685553156</v>
      </c>
    </row>
    <row r="141" spans="1:17" x14ac:dyDescent="0.25">
      <c r="D141" s="9">
        <v>1.2899999999999991</v>
      </c>
      <c r="E141" s="12">
        <f t="shared" si="26"/>
        <v>20.327725557718509</v>
      </c>
      <c r="F141" s="16">
        <f t="shared" si="32"/>
        <v>8.4012453399157714</v>
      </c>
      <c r="J141" s="9">
        <v>3.799999999999998</v>
      </c>
      <c r="K141" s="12">
        <f t="shared" si="25"/>
        <v>168.4318766235659</v>
      </c>
      <c r="L141" s="16">
        <f t="shared" si="33"/>
        <v>6.4027379023510491</v>
      </c>
    </row>
    <row r="142" spans="1:17" x14ac:dyDescent="0.25">
      <c r="D142" s="9">
        <v>1.2499999999999993</v>
      </c>
      <c r="E142" s="12">
        <f t="shared" si="26"/>
        <v>11.795186898987762</v>
      </c>
      <c r="F142" s="16">
        <f t="shared" si="32"/>
        <v>8.532538658730747</v>
      </c>
      <c r="J142" s="9">
        <v>3.699999999999998</v>
      </c>
      <c r="K142" s="12">
        <f t="shared" si="25"/>
        <v>161.94432315757135</v>
      </c>
      <c r="L142" s="16">
        <f t="shared" si="33"/>
        <v>6.4875534659945515</v>
      </c>
    </row>
    <row r="143" spans="1:17" x14ac:dyDescent="0.25">
      <c r="D143" s="9">
        <v>1.2099999999999993</v>
      </c>
      <c r="E143" s="12">
        <f t="shared" si="26"/>
        <v>3.1249999999998694</v>
      </c>
      <c r="F143" s="16">
        <f t="shared" si="32"/>
        <v>8.6701868989878932</v>
      </c>
      <c r="J143" s="9">
        <v>3.5999999999999979</v>
      </c>
      <c r="K143" s="12">
        <f t="shared" si="25"/>
        <v>155.36849148267015</v>
      </c>
      <c r="L143" s="16">
        <f t="shared" si="33"/>
        <v>6.5758316749011954</v>
      </c>
    </row>
    <row r="144" spans="1:17" x14ac:dyDescent="0.25">
      <c r="J144" s="9">
        <v>3.4999999999999978</v>
      </c>
      <c r="K144" s="12">
        <f t="shared" si="25"/>
        <v>148.70067673039449</v>
      </c>
      <c r="L144" s="16">
        <f t="shared" si="33"/>
        <v>6.6678147522756603</v>
      </c>
    </row>
    <row r="145" spans="10:12" x14ac:dyDescent="0.25">
      <c r="J145" s="9">
        <v>3.3999999999999977</v>
      </c>
      <c r="K145" s="12">
        <f t="shared" si="25"/>
        <v>141.93690740165249</v>
      </c>
      <c r="L145" s="16">
        <f t="shared" si="33"/>
        <v>6.7637693287420007</v>
      </c>
    </row>
    <row r="146" spans="10:12" x14ac:dyDescent="0.25">
      <c r="J146" s="9">
        <v>3.299999999999998</v>
      </c>
      <c r="K146" s="12">
        <f t="shared" si="25"/>
        <v>135.07291770313935</v>
      </c>
      <c r="L146" s="16">
        <f t="shared" si="33"/>
        <v>6.8639896985131372</v>
      </c>
    </row>
    <row r="147" spans="10:12" x14ac:dyDescent="0.25">
      <c r="J147" s="9">
        <v>3.199999999999998</v>
      </c>
      <c r="K147" s="12">
        <f t="shared" si="25"/>
        <v>128.10411608035963</v>
      </c>
      <c r="L147" s="16">
        <f t="shared" si="33"/>
        <v>6.968801622779722</v>
      </c>
    </row>
    <row r="148" spans="10:12" x14ac:dyDescent="0.25">
      <c r="J148" s="9">
        <v>3.0999999999999979</v>
      </c>
      <c r="K148" s="12">
        <f t="shared" si="25"/>
        <v>121.02554928791466</v>
      </c>
      <c r="L148" s="16">
        <f t="shared" si="33"/>
        <v>7.078566792444974</v>
      </c>
    </row>
    <row r="149" spans="10:12" x14ac:dyDescent="0.25">
      <c r="J149" s="9">
        <v>2.9999999999999978</v>
      </c>
      <c r="K149" s="12">
        <f t="shared" si="25"/>
        <v>113.83186119821026</v>
      </c>
      <c r="L149" s="16">
        <f t="shared" si="33"/>
        <v>7.1936880897043949</v>
      </c>
    </row>
    <row r="150" spans="10:12" x14ac:dyDescent="0.25">
      <c r="J150" s="9">
        <v>2.8999999999999977</v>
      </c>
      <c r="K150" s="12">
        <f t="shared" si="25"/>
        <v>106.51724537503503</v>
      </c>
      <c r="L150" s="16">
        <f t="shared" si="33"/>
        <v>7.314615823175231</v>
      </c>
    </row>
    <row r="151" spans="10:12" x14ac:dyDescent="0.25">
      <c r="J151" s="9">
        <v>2.799999999999998</v>
      </c>
      <c r="K151" s="12">
        <f t="shared" si="25"/>
        <v>99.075390218128277</v>
      </c>
      <c r="L151" s="16">
        <f t="shared" si="33"/>
        <v>7.4418551569067546</v>
      </c>
    </row>
    <row r="152" spans="10:12" x14ac:dyDescent="0.25">
      <c r="J152" s="9">
        <v>2.699999999999998</v>
      </c>
      <c r="K152" s="12">
        <f t="shared" si="25"/>
        <v>91.499415204898966</v>
      </c>
      <c r="L152" s="16">
        <f t="shared" si="33"/>
        <v>7.5759750132293107</v>
      </c>
    </row>
    <row r="153" spans="10:12" x14ac:dyDescent="0.25">
      <c r="J153" s="9">
        <v>2.5999999999999979</v>
      </c>
      <c r="K153" s="12">
        <f t="shared" si="25"/>
        <v>83.781796396911872</v>
      </c>
      <c r="L153" s="16">
        <f t="shared" si="33"/>
        <v>7.717618807987094</v>
      </c>
    </row>
    <row r="154" spans="10:12" x14ac:dyDescent="0.25">
      <c r="J154" s="9">
        <v>2.4999999999999978</v>
      </c>
      <c r="K154" s="12">
        <f t="shared" si="25"/>
        <v>75.91427891562536</v>
      </c>
      <c r="L154" s="16">
        <f t="shared" si="33"/>
        <v>7.8675174812865123</v>
      </c>
    </row>
    <row r="155" spans="10:12" x14ac:dyDescent="0.25">
      <c r="J155" s="9">
        <v>2.3999999999999977</v>
      </c>
      <c r="K155" s="12">
        <f t="shared" si="25"/>
        <v>67.887773488182418</v>
      </c>
      <c r="L155" s="16">
        <f t="shared" si="33"/>
        <v>8.0265054274429417</v>
      </c>
    </row>
    <row r="156" spans="10:12" x14ac:dyDescent="0.25">
      <c r="J156" s="9">
        <v>2.299999999999998</v>
      </c>
      <c r="K156" s="12">
        <f t="shared" si="25"/>
        <v>59.692233369424535</v>
      </c>
      <c r="L156" s="16">
        <f t="shared" si="33"/>
        <v>8.1955401187578829</v>
      </c>
    </row>
    <row r="157" spans="10:12" x14ac:dyDescent="0.25">
      <c r="J157" s="9">
        <v>2.1999999999999975</v>
      </c>
      <c r="K157" s="12">
        <f t="shared" si="25"/>
        <v>51.316506889229103</v>
      </c>
      <c r="L157" s="16">
        <f t="shared" si="33"/>
        <v>8.3757264801954321</v>
      </c>
    </row>
    <row r="158" spans="10:12" x14ac:dyDescent="0.25">
      <c r="J158" s="9">
        <v>2.0999999999999979</v>
      </c>
      <c r="K158" s="12">
        <f t="shared" si="25"/>
        <v>42.748159451995761</v>
      </c>
      <c r="L158" s="16">
        <f t="shared" si="33"/>
        <v>8.5683474372333421</v>
      </c>
    </row>
    <row r="159" spans="10:12" x14ac:dyDescent="0.25">
      <c r="J159" s="9">
        <v>1.9999999999999978</v>
      </c>
      <c r="K159" s="12">
        <f t="shared" si="25"/>
        <v>33.973256877661896</v>
      </c>
      <c r="L159" s="16">
        <f t="shared" si="33"/>
        <v>8.7749025743338649</v>
      </c>
    </row>
    <row r="160" spans="10:12" x14ac:dyDescent="0.25">
      <c r="J160" s="9">
        <v>1.8999999999999977</v>
      </c>
      <c r="K160" s="12">
        <f t="shared" si="25"/>
        <v>24.976099298749126</v>
      </c>
      <c r="L160" s="16">
        <f t="shared" si="33"/>
        <v>8.9971575789127698</v>
      </c>
    </row>
    <row r="161" spans="2:12" x14ac:dyDescent="0.25">
      <c r="J161" s="9">
        <v>1.7999999999999978</v>
      </c>
      <c r="K161" s="12">
        <f t="shared" si="25"/>
        <v>15.738891080370109</v>
      </c>
      <c r="L161" s="16">
        <f t="shared" si="33"/>
        <v>9.237208218379017</v>
      </c>
    </row>
    <row r="162" spans="2:12" x14ac:dyDescent="0.25">
      <c r="J162" s="9">
        <v>1.6999999999999977</v>
      </c>
      <c r="K162" s="12">
        <f t="shared" ref="K162" si="35">(SQRT(J162)-1.279)/0.00398</f>
        <v>6.2413268946052609</v>
      </c>
      <c r="L162" s="16">
        <f t="shared" si="33"/>
        <v>9.4975641857648476</v>
      </c>
    </row>
    <row r="167" spans="2:12" ht="18.75" x14ac:dyDescent="0.3">
      <c r="B167" s="103" t="s">
        <v>66</v>
      </c>
      <c r="C167" s="103"/>
      <c r="D167" s="103"/>
      <c r="E167" s="103"/>
    </row>
    <row r="168" spans="2:12" ht="18.75" x14ac:dyDescent="0.3">
      <c r="B168" s="104" t="s">
        <v>67</v>
      </c>
      <c r="C168" s="104"/>
      <c r="D168" s="104"/>
      <c r="E168" s="104"/>
    </row>
    <row r="169" spans="2:12" ht="18.75" x14ac:dyDescent="0.3">
      <c r="B169" s="105"/>
      <c r="C169" s="105"/>
      <c r="D169" s="105"/>
      <c r="E169" s="105"/>
    </row>
    <row r="170" spans="2:12" ht="18.75" x14ac:dyDescent="0.3">
      <c r="B170" s="106" t="s">
        <v>68</v>
      </c>
      <c r="C170" s="106"/>
      <c r="D170" s="106"/>
      <c r="E170" s="106"/>
    </row>
    <row r="171" spans="2:12" ht="18.75" x14ac:dyDescent="0.3">
      <c r="B171" s="107" t="s">
        <v>69</v>
      </c>
      <c r="C171" s="107"/>
      <c r="D171" s="107"/>
      <c r="E171" s="107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A90BA-0E8F-4AD1-B5CF-3E8021CCEB38}">
  <dimension ref="A1:T71"/>
  <sheetViews>
    <sheetView workbookViewId="0">
      <selection activeCell="H46" sqref="H46"/>
    </sheetView>
  </sheetViews>
  <sheetFormatPr baseColWidth="10" defaultRowHeight="15" x14ac:dyDescent="0.25"/>
  <cols>
    <col min="7" max="7" width="11.42578125" style="44"/>
  </cols>
  <sheetData>
    <row r="1" spans="1:20" ht="26.25" x14ac:dyDescent="0.4">
      <c r="A1" s="212" t="s">
        <v>257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3" spans="1:20" ht="21" x14ac:dyDescent="0.35">
      <c r="A3" s="14" t="s">
        <v>49</v>
      </c>
      <c r="B3" s="14" t="s">
        <v>255</v>
      </c>
      <c r="C3" s="14" t="s">
        <v>20</v>
      </c>
      <c r="D3" s="14" t="s">
        <v>21</v>
      </c>
      <c r="E3" s="194" t="s">
        <v>258</v>
      </c>
      <c r="F3" s="194" t="s">
        <v>259</v>
      </c>
      <c r="G3" s="221"/>
      <c r="P3" s="164" t="s">
        <v>20</v>
      </c>
    </row>
    <row r="4" spans="1:20" ht="18.75" x14ac:dyDescent="0.3">
      <c r="A4" s="23">
        <v>586.48636694253855</v>
      </c>
      <c r="B4" s="17">
        <v>10.290168595110345</v>
      </c>
      <c r="C4" s="20">
        <v>11.8</v>
      </c>
      <c r="D4" s="7">
        <v>13.4</v>
      </c>
      <c r="E4" s="216"/>
      <c r="F4" s="216"/>
      <c r="G4" s="222"/>
      <c r="H4" s="192" t="s">
        <v>242</v>
      </c>
      <c r="I4" s="191"/>
      <c r="J4" s="191"/>
      <c r="K4" s="191"/>
      <c r="L4" s="191"/>
      <c r="M4" s="191"/>
      <c r="N4" s="191"/>
      <c r="P4" s="11" t="s">
        <v>0</v>
      </c>
      <c r="Q4" s="11" t="s">
        <v>1</v>
      </c>
      <c r="R4" s="11" t="s">
        <v>2</v>
      </c>
      <c r="S4" s="11" t="s">
        <v>4</v>
      </c>
      <c r="T4" s="11" t="s">
        <v>15</v>
      </c>
    </row>
    <row r="5" spans="1:20" ht="18.75" x14ac:dyDescent="0.3">
      <c r="A5" s="23">
        <v>576.36572336546976</v>
      </c>
      <c r="B5" s="17">
        <v>10.12064357706879</v>
      </c>
      <c r="C5" s="20">
        <v>11.9</v>
      </c>
      <c r="D5" s="7">
        <v>13.5</v>
      </c>
      <c r="E5" s="216"/>
      <c r="F5" s="216"/>
      <c r="G5" s="222"/>
      <c r="P5" s="214"/>
      <c r="Q5" s="214"/>
      <c r="R5" s="214"/>
      <c r="S5" s="214"/>
      <c r="T5" s="214"/>
    </row>
    <row r="6" spans="1:20" ht="18.75" x14ac:dyDescent="0.3">
      <c r="A6" s="23">
        <v>566.41044978149034</v>
      </c>
      <c r="B6" s="17">
        <v>9.9552735839794195</v>
      </c>
      <c r="C6" s="20">
        <v>12</v>
      </c>
      <c r="D6" s="7">
        <v>13.6</v>
      </c>
      <c r="E6" s="216"/>
      <c r="F6" s="216"/>
      <c r="G6" s="222"/>
      <c r="H6" s="103" t="s">
        <v>238</v>
      </c>
      <c r="I6" s="103"/>
      <c r="J6" s="103"/>
      <c r="K6" s="103"/>
      <c r="L6" s="185"/>
      <c r="M6" s="185"/>
      <c r="N6" s="185"/>
      <c r="P6" s="223">
        <v>12.5</v>
      </c>
      <c r="Q6" s="224">
        <v>5.21</v>
      </c>
      <c r="R6" s="224">
        <v>1.58</v>
      </c>
      <c r="S6" s="224">
        <v>11.2</v>
      </c>
      <c r="T6" s="225">
        <v>0.44166666666666665</v>
      </c>
    </row>
    <row r="7" spans="1:20" ht="18.75" x14ac:dyDescent="0.3">
      <c r="A7" s="23">
        <v>556.61652585041179</v>
      </c>
      <c r="B7" s="17">
        <v>9.7939239310785524</v>
      </c>
      <c r="C7" s="20">
        <v>12.1</v>
      </c>
      <c r="D7" s="7">
        <v>13.7</v>
      </c>
      <c r="E7" s="216"/>
      <c r="F7" s="216"/>
      <c r="G7" s="222"/>
      <c r="H7" s="104" t="s">
        <v>239</v>
      </c>
      <c r="I7" s="104"/>
      <c r="J7" s="104"/>
      <c r="K7" s="104"/>
      <c r="L7" s="186"/>
      <c r="M7" s="186"/>
      <c r="N7" s="186"/>
      <c r="P7" s="228">
        <v>13.6</v>
      </c>
      <c r="Q7" s="229">
        <v>4.33</v>
      </c>
      <c r="R7" s="229">
        <v>1.4</v>
      </c>
      <c r="S7" s="229">
        <v>9</v>
      </c>
      <c r="T7" s="230">
        <v>0.5</v>
      </c>
    </row>
    <row r="8" spans="1:20" ht="18.75" x14ac:dyDescent="0.3">
      <c r="A8" s="23">
        <v>546.98006050343429</v>
      </c>
      <c r="B8" s="17">
        <v>9.6364653469775021</v>
      </c>
      <c r="C8" s="20">
        <v>12.2</v>
      </c>
      <c r="D8" s="7">
        <v>13.8</v>
      </c>
      <c r="E8" s="216"/>
      <c r="F8" s="216">
        <v>15</v>
      </c>
      <c r="G8" s="222"/>
      <c r="H8" s="105"/>
      <c r="I8" s="105"/>
      <c r="J8" s="105"/>
      <c r="K8" s="105"/>
      <c r="P8" s="214"/>
      <c r="Q8" s="226"/>
      <c r="R8" s="195"/>
      <c r="S8" s="226"/>
      <c r="T8" s="227"/>
    </row>
    <row r="9" spans="1:20" ht="18.75" x14ac:dyDescent="0.3">
      <c r="A9" s="23">
        <v>537.49728678878455</v>
      </c>
      <c r="B9" s="17">
        <v>9.4827737146497384</v>
      </c>
      <c r="C9" s="20">
        <v>12.3</v>
      </c>
      <c r="D9" s="7">
        <v>13.9</v>
      </c>
      <c r="E9" s="216">
        <v>15</v>
      </c>
      <c r="F9" s="216">
        <v>14</v>
      </c>
      <c r="G9" s="222"/>
      <c r="H9" s="106" t="s">
        <v>240</v>
      </c>
      <c r="I9" s="106"/>
      <c r="J9" s="106"/>
      <c r="K9" s="106"/>
      <c r="L9" s="134"/>
      <c r="M9" s="134"/>
      <c r="N9" s="134"/>
      <c r="P9" s="231">
        <v>12.9</v>
      </c>
      <c r="Q9" s="232">
        <v>5.17</v>
      </c>
      <c r="R9" s="232">
        <v>1.55</v>
      </c>
      <c r="S9" s="232">
        <v>8.6999999999999993</v>
      </c>
      <c r="T9" s="233">
        <v>0.51388888888888895</v>
      </c>
    </row>
    <row r="10" spans="1:20" ht="18.75" x14ac:dyDescent="0.3">
      <c r="A10" s="23">
        <v>528.16455696202524</v>
      </c>
      <c r="B10" s="17">
        <v>9.3327298267593051</v>
      </c>
      <c r="C10" s="20">
        <v>12.4</v>
      </c>
      <c r="D10" s="7">
        <v>14</v>
      </c>
      <c r="E10" s="216">
        <v>14</v>
      </c>
      <c r="F10" s="216"/>
      <c r="G10" s="222"/>
      <c r="H10" s="107" t="s">
        <v>241</v>
      </c>
      <c r="I10" s="107"/>
      <c r="J10" s="107"/>
      <c r="K10" s="107"/>
      <c r="L10" s="187"/>
      <c r="M10" s="187"/>
      <c r="N10" s="187"/>
      <c r="P10" s="234">
        <v>14.3</v>
      </c>
      <c r="Q10" s="235">
        <v>4.29</v>
      </c>
      <c r="R10" s="235">
        <v>1.35</v>
      </c>
      <c r="S10" s="235">
        <v>6.8</v>
      </c>
      <c r="T10" s="236">
        <v>0.59930555555555554</v>
      </c>
    </row>
    <row r="11" spans="1:20" ht="18.75" x14ac:dyDescent="0.3">
      <c r="A11" s="74">
        <v>518.97833780758538</v>
      </c>
      <c r="B11" s="158">
        <v>9.1862191544398684</v>
      </c>
      <c r="C11" s="73">
        <v>12.5</v>
      </c>
      <c r="D11" s="7">
        <v>14.1</v>
      </c>
      <c r="E11" s="216">
        <v>13</v>
      </c>
      <c r="F11" s="216">
        <v>13</v>
      </c>
      <c r="G11" s="222"/>
    </row>
    <row r="12" spans="1:20" ht="18.75" x14ac:dyDescent="0.3">
      <c r="A12" s="23">
        <v>509.93520617891573</v>
      </c>
      <c r="B12" s="17">
        <v>9.0431316286696415</v>
      </c>
      <c r="C12" s="20">
        <v>12.6</v>
      </c>
      <c r="D12" s="7">
        <v>14.2</v>
      </c>
      <c r="E12" s="216"/>
      <c r="F12" s="216"/>
      <c r="G12" s="222"/>
    </row>
    <row r="13" spans="1:20" ht="21" x14ac:dyDescent="0.35">
      <c r="A13" s="65">
        <v>501.03184474543411</v>
      </c>
      <c r="B13" s="17">
        <v>8.9033614334816207</v>
      </c>
      <c r="C13" s="20">
        <v>12.7</v>
      </c>
      <c r="D13" s="108">
        <v>14.3</v>
      </c>
      <c r="E13" s="216">
        <v>12</v>
      </c>
      <c r="F13" s="216">
        <v>12</v>
      </c>
      <c r="G13" s="222"/>
      <c r="P13" s="164" t="s">
        <v>21</v>
      </c>
    </row>
    <row r="14" spans="1:20" ht="18.75" x14ac:dyDescent="0.3">
      <c r="A14" s="23">
        <v>492.2650379351652</v>
      </c>
      <c r="B14" s="17">
        <v>8.7668068102689176</v>
      </c>
      <c r="C14" s="20">
        <v>12.8</v>
      </c>
      <c r="D14" s="7">
        <v>14.4</v>
      </c>
      <c r="E14" s="216"/>
      <c r="F14" s="216"/>
      <c r="G14" s="222"/>
      <c r="H14" s="192" t="s">
        <v>242</v>
      </c>
      <c r="I14" s="191"/>
      <c r="J14" s="191"/>
      <c r="K14" s="191"/>
      <c r="L14" s="191"/>
      <c r="M14" s="191"/>
      <c r="N14" s="191"/>
      <c r="P14" s="11" t="s">
        <v>0</v>
      </c>
      <c r="Q14" s="11" t="s">
        <v>1</v>
      </c>
      <c r="R14" s="11" t="s">
        <v>2</v>
      </c>
      <c r="S14" s="11" t="s">
        <v>4</v>
      </c>
      <c r="T14" s="11" t="s">
        <v>15</v>
      </c>
    </row>
    <row r="15" spans="1:20" ht="18.75" x14ac:dyDescent="0.3">
      <c r="A15" s="65">
        <v>483.63166806264798</v>
      </c>
      <c r="B15" s="158">
        <v>8.6333698725172212</v>
      </c>
      <c r="C15" s="64">
        <v>12.9</v>
      </c>
      <c r="D15" s="7">
        <v>14.5</v>
      </c>
      <c r="E15" s="216">
        <v>11</v>
      </c>
      <c r="F15" s="216">
        <v>11</v>
      </c>
      <c r="G15" s="222"/>
      <c r="P15" s="214"/>
      <c r="Q15" s="214"/>
      <c r="R15" s="214"/>
      <c r="S15" s="214"/>
      <c r="T15" s="214"/>
    </row>
    <row r="16" spans="1:20" ht="18.75" x14ac:dyDescent="0.3">
      <c r="A16" s="23">
        <v>475.1287116323137</v>
      </c>
      <c r="B16" s="17">
        <v>8.5029564303342795</v>
      </c>
      <c r="C16" s="20">
        <v>13</v>
      </c>
      <c r="D16" s="7">
        <v>14.6</v>
      </c>
      <c r="E16" s="216"/>
      <c r="F16" s="216"/>
      <c r="G16" s="222"/>
      <c r="H16" s="103" t="s">
        <v>274</v>
      </c>
      <c r="I16" s="103"/>
      <c r="J16" s="103"/>
      <c r="K16" s="103"/>
      <c r="L16" s="185"/>
      <c r="M16" s="185"/>
      <c r="N16" s="185"/>
      <c r="P16" s="223">
        <v>15.8</v>
      </c>
      <c r="Q16" s="224">
        <v>3.57</v>
      </c>
      <c r="R16" s="224">
        <v>1.31</v>
      </c>
      <c r="S16" s="224">
        <v>7.9</v>
      </c>
      <c r="T16" s="225">
        <v>0.56597222222222221</v>
      </c>
    </row>
    <row r="17" spans="1:20" ht="18.75" x14ac:dyDescent="0.3">
      <c r="A17" s="23">
        <v>466.75323580813142</v>
      </c>
      <c r="B17" s="17">
        <v>8.3754758241822742</v>
      </c>
      <c r="C17" s="20">
        <v>13.1</v>
      </c>
      <c r="D17" s="7">
        <v>14.7</v>
      </c>
      <c r="E17" s="216">
        <v>10</v>
      </c>
      <c r="F17" s="216">
        <v>10</v>
      </c>
      <c r="G17" s="222"/>
      <c r="H17" s="104" t="s">
        <v>275</v>
      </c>
      <c r="I17" s="104"/>
      <c r="J17" s="104"/>
      <c r="K17" s="104"/>
      <c r="L17" s="186"/>
      <c r="M17" s="186"/>
      <c r="N17" s="186"/>
      <c r="P17" s="228">
        <v>16.8</v>
      </c>
      <c r="Q17" s="229">
        <v>3.09</v>
      </c>
      <c r="R17" s="229">
        <v>1.21</v>
      </c>
      <c r="S17" s="229">
        <v>6.5</v>
      </c>
      <c r="T17" s="230">
        <v>0.625</v>
      </c>
    </row>
    <row r="18" spans="1:20" ht="18.75" x14ac:dyDescent="0.3">
      <c r="A18" s="23">
        <v>458.50239504085658</v>
      </c>
      <c r="B18" s="17">
        <v>8.2508407672748376</v>
      </c>
      <c r="C18" s="20">
        <v>13.2</v>
      </c>
      <c r="D18" s="7">
        <v>14.8</v>
      </c>
      <c r="E18" s="216"/>
      <c r="F18" s="216"/>
      <c r="G18" s="222"/>
      <c r="H18" s="105"/>
      <c r="I18" s="105"/>
      <c r="J18" s="105"/>
      <c r="K18" s="105"/>
      <c r="P18" s="214"/>
      <c r="Q18" s="226"/>
      <c r="R18" s="195"/>
      <c r="S18" s="226"/>
      <c r="T18" s="227"/>
    </row>
    <row r="19" spans="1:20" ht="18.75" x14ac:dyDescent="0.3">
      <c r="A19" s="23">
        <v>450.37342784473782</v>
      </c>
      <c r="B19" s="17">
        <v>8.1289671961187651</v>
      </c>
      <c r="C19" s="20">
        <v>13.3</v>
      </c>
      <c r="D19" s="7">
        <v>14.9</v>
      </c>
      <c r="E19" s="216">
        <v>9</v>
      </c>
      <c r="F19" s="216">
        <v>9</v>
      </c>
      <c r="G19" s="222"/>
      <c r="H19" s="106" t="s">
        <v>240</v>
      </c>
      <c r="I19" s="106"/>
      <c r="J19" s="106"/>
      <c r="K19" s="106"/>
      <c r="L19" s="134"/>
      <c r="M19" s="134"/>
      <c r="N19" s="134"/>
      <c r="P19" s="231">
        <v>14.3</v>
      </c>
      <c r="Q19" s="232">
        <v>4.03</v>
      </c>
      <c r="R19" s="232">
        <v>1.32</v>
      </c>
      <c r="S19" s="232">
        <v>7.64</v>
      </c>
      <c r="T19" s="233">
        <v>0.69097222222222221</v>
      </c>
    </row>
    <row r="20" spans="1:20" ht="18.75" x14ac:dyDescent="0.3">
      <c r="A20" s="23">
        <v>442.36365371601096</v>
      </c>
      <c r="B20" s="17">
        <v>8.0097741287268605</v>
      </c>
      <c r="C20" s="20">
        <v>13.4</v>
      </c>
      <c r="D20" s="7">
        <v>15</v>
      </c>
      <c r="E20" s="216"/>
      <c r="F20" s="216"/>
      <c r="G20" s="222"/>
      <c r="H20" s="107" t="s">
        <v>241</v>
      </c>
      <c r="I20" s="107"/>
      <c r="J20" s="107"/>
      <c r="K20" s="107"/>
      <c r="L20" s="187"/>
      <c r="M20" s="187"/>
      <c r="N20" s="187"/>
      <c r="P20" s="234">
        <v>16.100000000000001</v>
      </c>
      <c r="Q20" s="235">
        <v>3.32</v>
      </c>
      <c r="R20" s="235">
        <v>1.18</v>
      </c>
      <c r="S20" s="235">
        <v>6.19</v>
      </c>
      <c r="T20" s="236">
        <v>0.81874999999999998</v>
      </c>
    </row>
    <row r="21" spans="1:20" ht="18.75" x14ac:dyDescent="0.3">
      <c r="A21" s="241">
        <v>434.47047018595543</v>
      </c>
      <c r="B21" s="17">
        <v>7.8931835300555235</v>
      </c>
      <c r="C21" s="20">
        <v>13.5</v>
      </c>
      <c r="D21" s="7">
        <v>15.1</v>
      </c>
      <c r="E21" s="216">
        <v>8</v>
      </c>
      <c r="F21" s="216"/>
      <c r="G21" s="222"/>
    </row>
    <row r="22" spans="1:20" ht="18.75" x14ac:dyDescent="0.3">
      <c r="A22" s="94">
        <v>426.69135000171019</v>
      </c>
      <c r="B22" s="158">
        <v>7.7791201842452438</v>
      </c>
      <c r="C22" s="93">
        <v>13.6</v>
      </c>
      <c r="D22" s="7">
        <v>15.2</v>
      </c>
      <c r="E22" s="216"/>
      <c r="F22" s="216">
        <v>8</v>
      </c>
      <c r="G22" s="222"/>
    </row>
    <row r="23" spans="1:20" ht="18.75" x14ac:dyDescent="0.3">
      <c r="A23" s="23">
        <v>419.02383842842949</v>
      </c>
      <c r="B23" s="17">
        <v>7.6675115732807058</v>
      </c>
      <c r="C23" s="20">
        <v>13.7</v>
      </c>
      <c r="D23" s="7">
        <v>15.3</v>
      </c>
      <c r="E23" s="216">
        <v>7</v>
      </c>
      <c r="F23" s="216"/>
      <c r="G23" s="222"/>
    </row>
    <row r="24" spans="1:20" ht="18.75" x14ac:dyDescent="0.3">
      <c r="A24" s="23">
        <v>411.46555066673403</v>
      </c>
      <c r="B24" s="17">
        <v>7.5582877616954534</v>
      </c>
      <c r="C24" s="20">
        <v>13.8</v>
      </c>
      <c r="D24" s="7">
        <v>15.399999999999999</v>
      </c>
      <c r="E24" s="216"/>
      <c r="F24" s="216"/>
      <c r="G24" s="222"/>
    </row>
    <row r="25" spans="1:20" ht="18.75" x14ac:dyDescent="0.3">
      <c r="A25" s="23">
        <v>404.01416937974432</v>
      </c>
      <c r="B25" s="17">
        <v>7.4513812869897151</v>
      </c>
      <c r="C25" s="20">
        <v>13.9</v>
      </c>
      <c r="D25" s="7">
        <v>15.5</v>
      </c>
      <c r="E25" s="216"/>
      <c r="F25" s="216">
        <v>7</v>
      </c>
      <c r="G25" s="222"/>
    </row>
    <row r="26" spans="1:20" ht="18.75" x14ac:dyDescent="0.3">
      <c r="A26" s="23">
        <v>396.66744232431341</v>
      </c>
      <c r="B26" s="17">
        <v>7.3467270554309039</v>
      </c>
      <c r="C26" s="20">
        <v>14</v>
      </c>
      <c r="D26" s="7">
        <v>15.6</v>
      </c>
      <c r="E26" s="216">
        <v>6</v>
      </c>
      <c r="F26" s="216"/>
      <c r="G26" s="222"/>
    </row>
    <row r="27" spans="1:20" ht="18.75" x14ac:dyDescent="0.3">
      <c r="A27" s="23">
        <v>389.42318008137119</v>
      </c>
      <c r="B27" s="17">
        <v>7.2442622429422272</v>
      </c>
      <c r="C27" s="20">
        <v>14.1</v>
      </c>
      <c r="D27" s="7">
        <v>15.7</v>
      </c>
      <c r="E27" s="216"/>
      <c r="F27" s="216"/>
      <c r="G27" s="222"/>
    </row>
    <row r="28" spans="1:20" ht="18.75" x14ac:dyDescent="0.3">
      <c r="A28" s="74">
        <v>382.27925388057503</v>
      </c>
      <c r="B28" s="17">
        <v>7.1439262007961588</v>
      </c>
      <c r="C28" s="20">
        <v>14.2</v>
      </c>
      <c r="D28" s="118">
        <v>15.8</v>
      </c>
      <c r="E28" s="216"/>
      <c r="F28" s="216">
        <v>6</v>
      </c>
      <c r="G28" s="222"/>
    </row>
    <row r="29" spans="1:20" ht="18.75" x14ac:dyDescent="0.3">
      <c r="A29" s="82">
        <v>375.2335935147276</v>
      </c>
      <c r="B29" s="158">
        <v>7.0456603658474251</v>
      </c>
      <c r="C29" s="81">
        <v>14.3</v>
      </c>
      <c r="D29" s="7">
        <v>15.9</v>
      </c>
      <c r="E29" s="217">
        <v>5</v>
      </c>
      <c r="F29" s="217"/>
      <c r="G29" s="222"/>
    </row>
    <row r="30" spans="1:20" ht="18.75" x14ac:dyDescent="0.3">
      <c r="A30" s="23">
        <v>368.28418533967078</v>
      </c>
      <c r="B30" s="17">
        <v>6.9494081750568171</v>
      </c>
      <c r="C30" s="20">
        <v>14.4</v>
      </c>
      <c r="D30" s="7">
        <v>16</v>
      </c>
      <c r="E30" s="217"/>
      <c r="F30" s="217"/>
      <c r="G30" s="222"/>
    </row>
    <row r="31" spans="1:20" ht="18.75" x14ac:dyDescent="0.3">
      <c r="A31" s="82">
        <v>361.42907035559159</v>
      </c>
      <c r="B31" s="17">
        <v>6.8551149840791936</v>
      </c>
      <c r="C31" s="20">
        <v>14.5</v>
      </c>
      <c r="D31" s="110">
        <v>16.100000000000001</v>
      </c>
      <c r="E31" s="217"/>
      <c r="F31" s="217">
        <v>5</v>
      </c>
      <c r="G31" s="222"/>
    </row>
    <row r="32" spans="1:20" ht="18.75" x14ac:dyDescent="0.3">
      <c r="A32" s="23">
        <v>354.66634236590676</v>
      </c>
      <c r="B32" s="17">
        <v>6.7627279896848336</v>
      </c>
      <c r="C32" s="20">
        <v>14.600000000000001</v>
      </c>
      <c r="D32" s="7">
        <v>16.2</v>
      </c>
      <c r="E32" s="217">
        <v>4</v>
      </c>
      <c r="F32" s="217"/>
      <c r="G32" s="222"/>
    </row>
    <row r="33" spans="1:9" ht="18.75" x14ac:dyDescent="0.3">
      <c r="A33" s="23">
        <v>347.99414621008697</v>
      </c>
      <c r="B33" s="17">
        <v>6.6721961558197904</v>
      </c>
      <c r="C33" s="20">
        <v>14.7</v>
      </c>
      <c r="D33" s="7">
        <v>16.3</v>
      </c>
      <c r="E33" s="217"/>
      <c r="F33" s="217"/>
      <c r="G33" s="222"/>
    </row>
    <row r="34" spans="1:9" ht="18.75" x14ac:dyDescent="0.3">
      <c r="A34" s="23">
        <v>341.41067606697709</v>
      </c>
      <c r="B34" s="17">
        <v>6.5834701431098779</v>
      </c>
      <c r="C34" s="20">
        <v>14.8</v>
      </c>
      <c r="D34" s="7">
        <v>16.399999999999999</v>
      </c>
      <c r="E34" s="217"/>
      <c r="F34" s="217">
        <v>4</v>
      </c>
      <c r="G34" s="222"/>
    </row>
    <row r="35" spans="1:9" ht="18.75" x14ac:dyDescent="0.3">
      <c r="A35" s="23">
        <v>334.91417382536167</v>
      </c>
      <c r="B35" s="17">
        <v>6.496502241615417</v>
      </c>
      <c r="C35" s="20">
        <v>14.9</v>
      </c>
      <c r="D35" s="7">
        <v>16.5</v>
      </c>
      <c r="E35" s="217">
        <v>3</v>
      </c>
      <c r="F35" s="217"/>
      <c r="G35" s="222"/>
    </row>
    <row r="36" spans="1:9" ht="18.75" x14ac:dyDescent="0.3">
      <c r="A36" s="23">
        <v>328.50292751867551</v>
      </c>
      <c r="B36" s="17">
        <v>6.4112463066861665</v>
      </c>
      <c r="C36" s="20">
        <v>15</v>
      </c>
      <c r="D36" s="7">
        <v>16.600000000000001</v>
      </c>
      <c r="E36" s="217"/>
      <c r="F36" s="217"/>
      <c r="G36" s="222"/>
    </row>
    <row r="37" spans="1:9" ht="18.75" x14ac:dyDescent="0.3">
      <c r="A37" s="23">
        <v>322.17526982094211</v>
      </c>
      <c r="B37" s="17">
        <v>6.3276576977334003</v>
      </c>
      <c r="C37" s="20">
        <v>15.100000000000001</v>
      </c>
      <c r="D37" s="7">
        <v>16.7</v>
      </c>
      <c r="E37" s="217"/>
      <c r="F37" s="217">
        <v>3</v>
      </c>
      <c r="G37" s="222"/>
    </row>
    <row r="38" spans="1:9" ht="18.75" x14ac:dyDescent="0.3">
      <c r="A38" s="94">
        <v>315.92957660115883</v>
      </c>
      <c r="B38" s="17">
        <v>6.2456932197832771</v>
      </c>
      <c r="C38" s="20">
        <v>15.2</v>
      </c>
      <c r="D38" s="119">
        <v>16.8</v>
      </c>
      <c r="E38" s="217">
        <v>2</v>
      </c>
      <c r="F38" s="217"/>
      <c r="G38" s="222"/>
    </row>
    <row r="39" spans="1:9" ht="18.75" x14ac:dyDescent="0.3">
      <c r="A39" s="23">
        <v>309.76426553349626</v>
      </c>
      <c r="B39" s="17">
        <v>6.1653110676625715</v>
      </c>
      <c r="C39" s="20">
        <v>15.3</v>
      </c>
      <c r="D39" s="7">
        <v>16.899999999999999</v>
      </c>
      <c r="E39" s="217"/>
      <c r="F39" s="217"/>
      <c r="G39" s="222"/>
    </row>
    <row r="40" spans="1:9" ht="18.75" x14ac:dyDescent="0.3">
      <c r="A40" s="23">
        <v>303.67779476081648</v>
      </c>
      <c r="B40" s="17">
        <v>6.0864707726797747</v>
      </c>
      <c r="C40" s="20">
        <v>15.4</v>
      </c>
      <c r="D40" s="7">
        <v>17</v>
      </c>
      <c r="E40" s="217"/>
      <c r="F40" s="217">
        <v>2</v>
      </c>
      <c r="G40" s="222"/>
    </row>
    <row r="41" spans="1:9" ht="18.75" x14ac:dyDescent="0.3">
      <c r="A41" s="23">
        <v>297.66866160913656</v>
      </c>
      <c r="B41" s="17">
        <v>6.0091331516799187</v>
      </c>
      <c r="C41" s="20">
        <v>15.5</v>
      </c>
      <c r="D41" s="7">
        <v>17.100000000000001</v>
      </c>
      <c r="E41" s="217">
        <v>1</v>
      </c>
      <c r="F41" s="217"/>
      <c r="G41" s="222"/>
    </row>
    <row r="42" spans="1:9" ht="18.75" x14ac:dyDescent="0.3">
      <c r="A42" s="23">
        <v>291.73540135078576</v>
      </c>
      <c r="B42" s="17">
        <v>5.9332602583507992</v>
      </c>
      <c r="C42" s="20">
        <v>15.600000000000001</v>
      </c>
      <c r="D42" s="7">
        <v>17.2</v>
      </c>
      <c r="E42" s="217"/>
      <c r="F42" s="217"/>
      <c r="G42" s="222"/>
    </row>
    <row r="43" spans="1:9" ht="18.75" x14ac:dyDescent="0.3">
      <c r="A43" s="23">
        <v>285.87658601412102</v>
      </c>
      <c r="B43" s="17">
        <v>5.8588153366647475</v>
      </c>
      <c r="C43" s="20">
        <v>15.7</v>
      </c>
      <c r="D43" s="7">
        <v>17.3</v>
      </c>
      <c r="E43" s="217"/>
      <c r="F43" s="217"/>
      <c r="G43" s="222"/>
    </row>
    <row r="44" spans="1:9" ht="18.75" x14ac:dyDescent="0.3">
      <c r="A44" s="23">
        <v>280.09082323776357</v>
      </c>
      <c r="B44" s="17">
        <v>5.7857627763574442</v>
      </c>
      <c r="C44" s="20">
        <v>15.8</v>
      </c>
      <c r="D44" s="7">
        <v>17.399999999999999</v>
      </c>
      <c r="E44" s="217"/>
      <c r="F44" s="217">
        <v>1</v>
      </c>
      <c r="G44" s="222"/>
    </row>
    <row r="45" spans="1:9" ht="18.75" x14ac:dyDescent="0.3">
      <c r="A45" s="23">
        <v>274.3767551674328</v>
      </c>
      <c r="B45" s="17">
        <v>5.714068070330768</v>
      </c>
      <c r="C45" s="20">
        <v>15.9</v>
      </c>
      <c r="D45" s="7">
        <v>17.5</v>
      </c>
      <c r="E45" s="217"/>
      <c r="F45" s="217"/>
      <c r="G45" s="222"/>
    </row>
    <row r="46" spans="1:9" ht="18.75" x14ac:dyDescent="0.3">
      <c r="A46" s="23">
        <v>268.73305739353492</v>
      </c>
      <c r="B46" s="17">
        <v>5.643697773897884</v>
      </c>
      <c r="C46" s="20">
        <v>16</v>
      </c>
      <c r="D46" s="7">
        <v>17.600000000000001</v>
      </c>
      <c r="E46" s="217"/>
      <c r="F46" s="217"/>
      <c r="G46" s="222"/>
    </row>
    <row r="48" spans="1:9" x14ac:dyDescent="0.25">
      <c r="I48" s="14" t="s">
        <v>20</v>
      </c>
    </row>
    <row r="68" spans="1:1" x14ac:dyDescent="0.25">
      <c r="A68" t="s">
        <v>245</v>
      </c>
    </row>
    <row r="69" spans="1:1" x14ac:dyDescent="0.25">
      <c r="A69" t="s">
        <v>243</v>
      </c>
    </row>
    <row r="70" spans="1:1" x14ac:dyDescent="0.25">
      <c r="A70" t="s">
        <v>246</v>
      </c>
    </row>
    <row r="71" spans="1:1" x14ac:dyDescent="0.25">
      <c r="A71" t="s">
        <v>244</v>
      </c>
    </row>
  </sheetData>
  <mergeCells count="1">
    <mergeCell ref="A1:M1"/>
  </mergeCells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4E41C-BB02-44CE-8818-DF8CF479A401}">
  <dimension ref="A1:CA182"/>
  <sheetViews>
    <sheetView zoomScaleNormal="100" workbookViewId="0">
      <selection activeCell="X23" sqref="X23"/>
    </sheetView>
  </sheetViews>
  <sheetFormatPr baseColWidth="10" defaultRowHeight="15" x14ac:dyDescent="0.25"/>
  <cols>
    <col min="1" max="1" width="22.42578125" customWidth="1"/>
    <col min="2" max="79" width="8.7109375" customWidth="1"/>
  </cols>
  <sheetData>
    <row r="1" spans="1:79" ht="15.75" x14ac:dyDescent="0.25">
      <c r="A1" s="18" t="s">
        <v>71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79" x14ac:dyDescent="0.25">
      <c r="A2" s="13" t="s">
        <v>16</v>
      </c>
      <c r="B2" s="2">
        <v>10.5</v>
      </c>
      <c r="C2" s="2">
        <v>10.6</v>
      </c>
      <c r="D2" s="2">
        <v>10.7</v>
      </c>
      <c r="E2" s="2">
        <v>10.8</v>
      </c>
      <c r="F2" s="2">
        <v>10.9</v>
      </c>
      <c r="G2" s="2">
        <v>11</v>
      </c>
      <c r="H2" s="2">
        <v>11.1</v>
      </c>
      <c r="I2" s="2">
        <v>11.2</v>
      </c>
      <c r="J2" s="2">
        <v>11.3</v>
      </c>
      <c r="K2" s="2">
        <v>11.4</v>
      </c>
      <c r="L2" s="37">
        <v>11.5</v>
      </c>
      <c r="M2" s="37">
        <v>11.6</v>
      </c>
      <c r="N2" s="37">
        <v>11.7</v>
      </c>
      <c r="O2" s="37">
        <v>11.8</v>
      </c>
      <c r="P2" s="37">
        <v>11.9</v>
      </c>
      <c r="Q2" s="37">
        <v>12</v>
      </c>
      <c r="R2" s="37">
        <v>12.1</v>
      </c>
      <c r="S2" s="37">
        <v>12.2</v>
      </c>
      <c r="T2" s="37">
        <v>12.3</v>
      </c>
      <c r="U2" s="37">
        <v>12.4</v>
      </c>
      <c r="V2" s="37">
        <v>12.5</v>
      </c>
      <c r="W2" s="37">
        <v>12.6</v>
      </c>
      <c r="X2" s="37">
        <v>12.7</v>
      </c>
      <c r="Y2" s="37">
        <v>12.8</v>
      </c>
      <c r="Z2" s="37">
        <v>12.9</v>
      </c>
      <c r="AA2" s="37">
        <v>13</v>
      </c>
      <c r="AB2" s="37">
        <v>13.1</v>
      </c>
      <c r="AC2" s="37">
        <v>13.2</v>
      </c>
      <c r="AD2" s="37">
        <v>13.3</v>
      </c>
      <c r="AE2" s="37">
        <v>13.4</v>
      </c>
      <c r="AF2" s="37">
        <v>13.5</v>
      </c>
      <c r="AG2" s="37">
        <v>13.6</v>
      </c>
      <c r="AH2" s="37">
        <v>13.7</v>
      </c>
      <c r="AI2" s="37">
        <v>13.8</v>
      </c>
      <c r="AJ2" s="37">
        <v>13.9</v>
      </c>
      <c r="AK2" s="37">
        <v>14</v>
      </c>
      <c r="AL2" s="37">
        <v>14.1</v>
      </c>
      <c r="AM2" s="37">
        <v>14.2</v>
      </c>
      <c r="AN2" s="37">
        <v>14.3</v>
      </c>
      <c r="AO2" s="37">
        <v>14.4</v>
      </c>
      <c r="AP2" s="37">
        <v>14.5</v>
      </c>
      <c r="AQ2" s="37">
        <v>14.600000000000001</v>
      </c>
      <c r="AR2" s="37">
        <v>14.7</v>
      </c>
      <c r="AS2" s="37">
        <v>14.8</v>
      </c>
      <c r="AT2" s="37">
        <v>14.9</v>
      </c>
      <c r="AU2" s="37">
        <v>15</v>
      </c>
      <c r="AV2" s="37">
        <v>15.100000000000001</v>
      </c>
      <c r="AW2" s="37">
        <v>15.2</v>
      </c>
      <c r="AX2" s="37">
        <v>15.3</v>
      </c>
      <c r="AY2" s="37">
        <v>15.4</v>
      </c>
      <c r="AZ2" s="2">
        <v>15.5</v>
      </c>
      <c r="BA2" s="2">
        <v>15.600000000000001</v>
      </c>
      <c r="BB2" s="2">
        <v>15.7</v>
      </c>
      <c r="BC2" s="2">
        <v>15.8</v>
      </c>
      <c r="BD2" s="2">
        <v>15.9</v>
      </c>
      <c r="BE2" s="2">
        <v>16</v>
      </c>
      <c r="BF2" s="2">
        <v>16.100000000000001</v>
      </c>
      <c r="BG2" s="2">
        <v>16.2</v>
      </c>
      <c r="BH2" s="2">
        <v>16.3</v>
      </c>
      <c r="BI2" s="2">
        <v>16.399999999999999</v>
      </c>
      <c r="BJ2" s="2">
        <v>16.5</v>
      </c>
      <c r="BK2" s="2">
        <v>16.600000000000001</v>
      </c>
      <c r="BL2" s="2">
        <v>16.7</v>
      </c>
      <c r="BM2" s="2">
        <v>16.8</v>
      </c>
      <c r="BN2" s="2">
        <v>16.899999999999999</v>
      </c>
      <c r="BO2" s="2">
        <v>17</v>
      </c>
      <c r="BP2" s="2">
        <v>17.100000000000001</v>
      </c>
      <c r="BQ2" s="2">
        <v>17.2</v>
      </c>
      <c r="BR2" s="2">
        <v>17.3</v>
      </c>
      <c r="BS2" s="2">
        <v>17.400000000000002</v>
      </c>
      <c r="BT2" s="2">
        <v>17.5</v>
      </c>
      <c r="BU2" s="2">
        <v>17.600000000000001</v>
      </c>
      <c r="BV2" s="2">
        <v>17.7</v>
      </c>
      <c r="BW2" s="2">
        <v>17.8</v>
      </c>
      <c r="BX2" s="2">
        <v>17.900000000000002</v>
      </c>
      <c r="BY2" s="2">
        <v>18</v>
      </c>
      <c r="BZ2" s="2">
        <v>18.100000000000001</v>
      </c>
      <c r="CA2" s="2">
        <v>18.2</v>
      </c>
    </row>
    <row r="3" spans="1:79" x14ac:dyDescent="0.25">
      <c r="A3" s="13" t="s">
        <v>17</v>
      </c>
      <c r="B3" s="123">
        <v>11.1</v>
      </c>
      <c r="C3" s="123">
        <v>11.2</v>
      </c>
      <c r="D3" s="123">
        <v>11.299999999999999</v>
      </c>
      <c r="E3" s="123">
        <v>11.4</v>
      </c>
      <c r="F3" s="123">
        <v>11.5</v>
      </c>
      <c r="G3" s="123">
        <v>11.6</v>
      </c>
      <c r="H3" s="123">
        <v>11.7</v>
      </c>
      <c r="I3" s="123">
        <v>11.799999999999999</v>
      </c>
      <c r="J3" s="123">
        <v>11.9</v>
      </c>
      <c r="K3" s="123">
        <v>12</v>
      </c>
      <c r="L3" s="124">
        <v>12.1</v>
      </c>
      <c r="M3" s="124">
        <v>12.2</v>
      </c>
      <c r="N3" s="124">
        <v>12.3</v>
      </c>
      <c r="O3" s="124">
        <v>12.4</v>
      </c>
      <c r="P3" s="124">
        <v>12.5</v>
      </c>
      <c r="Q3" s="124">
        <v>12.6</v>
      </c>
      <c r="R3" s="124">
        <v>12.7</v>
      </c>
      <c r="S3" s="124">
        <v>12.8</v>
      </c>
      <c r="T3" s="124">
        <v>12.9</v>
      </c>
      <c r="U3" s="124">
        <v>13</v>
      </c>
      <c r="V3" s="124">
        <v>13.1</v>
      </c>
      <c r="W3" s="124">
        <v>13.2</v>
      </c>
      <c r="X3" s="124">
        <v>13.3</v>
      </c>
      <c r="Y3" s="124">
        <v>13.4</v>
      </c>
      <c r="Z3" s="124">
        <v>13.5</v>
      </c>
      <c r="AA3" s="124">
        <v>13.6</v>
      </c>
      <c r="AB3" s="124">
        <v>13.7</v>
      </c>
      <c r="AC3" s="124">
        <v>13.8</v>
      </c>
      <c r="AD3" s="124">
        <v>13.9</v>
      </c>
      <c r="AE3" s="124">
        <v>14</v>
      </c>
      <c r="AF3" s="124">
        <v>14.1</v>
      </c>
      <c r="AG3" s="124">
        <v>14.2</v>
      </c>
      <c r="AH3" s="124">
        <v>14.3</v>
      </c>
      <c r="AI3" s="124">
        <v>14.4</v>
      </c>
      <c r="AJ3" s="124">
        <v>14.5</v>
      </c>
      <c r="AK3" s="124">
        <v>14.6</v>
      </c>
      <c r="AL3" s="124">
        <v>14.7</v>
      </c>
      <c r="AM3" s="124">
        <v>14.8</v>
      </c>
      <c r="AN3" s="124">
        <v>14.9</v>
      </c>
      <c r="AO3" s="124">
        <v>15</v>
      </c>
      <c r="AP3" s="124">
        <v>15.1</v>
      </c>
      <c r="AQ3" s="124">
        <v>15.2</v>
      </c>
      <c r="AR3" s="124">
        <v>15.3</v>
      </c>
      <c r="AS3" s="124">
        <v>15.399999999999999</v>
      </c>
      <c r="AT3" s="124">
        <v>15.5</v>
      </c>
      <c r="AU3" s="124">
        <v>15.6</v>
      </c>
      <c r="AV3" s="124">
        <v>15.7</v>
      </c>
      <c r="AW3" s="124">
        <v>15.8</v>
      </c>
      <c r="AX3" s="124">
        <v>15.9</v>
      </c>
      <c r="AY3" s="124">
        <v>16</v>
      </c>
      <c r="AZ3" s="123">
        <v>16.100000000000001</v>
      </c>
      <c r="BA3" s="123">
        <v>16.2</v>
      </c>
      <c r="BB3" s="123">
        <v>16.3</v>
      </c>
      <c r="BC3" s="123">
        <v>16.399999999999999</v>
      </c>
      <c r="BD3" s="123">
        <v>16.5</v>
      </c>
      <c r="BE3" s="123">
        <v>16.600000000000001</v>
      </c>
      <c r="BF3" s="123">
        <v>16.7</v>
      </c>
      <c r="BG3" s="123">
        <v>16.8</v>
      </c>
      <c r="BH3" s="123">
        <v>16.899999999999999</v>
      </c>
      <c r="BI3" s="123">
        <v>17</v>
      </c>
      <c r="BJ3" s="123">
        <v>17.100000000000001</v>
      </c>
      <c r="BK3" s="123">
        <v>17.2</v>
      </c>
      <c r="BL3" s="123">
        <v>17.3</v>
      </c>
      <c r="BM3" s="123">
        <v>17.399999999999999</v>
      </c>
      <c r="BN3" s="123">
        <v>17.5</v>
      </c>
      <c r="BO3" s="123">
        <v>17.600000000000001</v>
      </c>
      <c r="BP3" s="123">
        <v>17.7</v>
      </c>
      <c r="BQ3" s="123">
        <v>17.8</v>
      </c>
      <c r="BR3" s="123">
        <v>17.899999999999999</v>
      </c>
      <c r="BS3" s="123">
        <v>18</v>
      </c>
      <c r="BT3" s="123">
        <v>18.100000000000001</v>
      </c>
      <c r="BU3" s="123">
        <v>18.2</v>
      </c>
      <c r="BV3" s="123">
        <v>18.3</v>
      </c>
      <c r="BW3" s="123">
        <v>18.399999999999999</v>
      </c>
      <c r="BX3" s="123">
        <v>18.5</v>
      </c>
      <c r="BY3" s="123">
        <v>18.600000000000001</v>
      </c>
      <c r="BZ3" s="123">
        <v>18.7</v>
      </c>
      <c r="CA3" s="123">
        <v>18.8</v>
      </c>
    </row>
    <row r="4" spans="1:79" s="130" customFormat="1" x14ac:dyDescent="0.25">
      <c r="A4" s="132" t="s">
        <v>82</v>
      </c>
      <c r="B4" s="131">
        <v>9.9999999999999645E-2</v>
      </c>
      <c r="C4" s="131">
        <v>9.9999999999999645E-2</v>
      </c>
      <c r="D4" s="131">
        <v>0.10000000000000142</v>
      </c>
      <c r="E4" s="131">
        <v>9.9999999999999645E-2</v>
      </c>
      <c r="F4" s="131">
        <v>9.9999999999999645E-2</v>
      </c>
      <c r="G4" s="131">
        <v>9.9999999999999645E-2</v>
      </c>
      <c r="H4" s="131">
        <v>9.9999999999999645E-2</v>
      </c>
      <c r="I4" s="131">
        <v>0.10000000000000142</v>
      </c>
      <c r="J4" s="131">
        <v>9.9999999999999645E-2</v>
      </c>
      <c r="K4" s="131">
        <v>9.9999999999999645E-2</v>
      </c>
      <c r="L4" s="133">
        <v>9.9999999999999645E-2</v>
      </c>
      <c r="M4" s="133">
        <v>9.9999999999999645E-2</v>
      </c>
      <c r="N4" s="133">
        <v>0.10000000000000142</v>
      </c>
      <c r="O4" s="133">
        <v>9.9999999999999645E-2</v>
      </c>
      <c r="P4" s="133">
        <v>9.9999999999999645E-2</v>
      </c>
      <c r="Q4" s="133">
        <v>9.9999999999999645E-2</v>
      </c>
      <c r="R4" s="133">
        <v>9.9999999999999645E-2</v>
      </c>
      <c r="S4" s="133">
        <v>0.10000000000000142</v>
      </c>
      <c r="T4" s="133">
        <v>9.9999999999999645E-2</v>
      </c>
      <c r="U4" s="133">
        <v>9.9999999999999645E-2</v>
      </c>
      <c r="V4" s="133">
        <v>9.9999999999999645E-2</v>
      </c>
      <c r="W4" s="133">
        <v>9.9999999999999645E-2</v>
      </c>
      <c r="X4" s="133">
        <v>0.10000000000000142</v>
      </c>
      <c r="Y4" s="133">
        <v>9.9999999999999645E-2</v>
      </c>
      <c r="Z4" s="133">
        <v>9.9999999999999645E-2</v>
      </c>
      <c r="AA4" s="133">
        <v>9.9999999999999645E-2</v>
      </c>
      <c r="AB4" s="133">
        <v>9.9999999999999645E-2</v>
      </c>
      <c r="AC4" s="133">
        <v>0.10000000000000142</v>
      </c>
      <c r="AD4" s="133">
        <v>9.9999999999999645E-2</v>
      </c>
      <c r="AE4" s="133">
        <v>9.9999999999999645E-2</v>
      </c>
      <c r="AF4" s="133">
        <v>9.9999999999999645E-2</v>
      </c>
      <c r="AG4" s="133">
        <v>9.9999999999999645E-2</v>
      </c>
      <c r="AH4" s="133">
        <v>0.10000000000000142</v>
      </c>
      <c r="AI4" s="133">
        <v>9.9999999999999645E-2</v>
      </c>
      <c r="AJ4" s="133">
        <v>9.9999999999999645E-2</v>
      </c>
      <c r="AK4" s="133">
        <v>9.9999999999999645E-2</v>
      </c>
      <c r="AL4" s="133">
        <v>9.9999999999999645E-2</v>
      </c>
      <c r="AM4" s="133">
        <v>0.10000000000000142</v>
      </c>
      <c r="AN4" s="133">
        <v>9.9999999999999645E-2</v>
      </c>
      <c r="AO4" s="133">
        <v>9.9999999999999645E-2</v>
      </c>
      <c r="AP4" s="133">
        <v>0.10000000000000142</v>
      </c>
      <c r="AQ4" s="133">
        <v>9.9999999999997868E-2</v>
      </c>
      <c r="AR4" s="133">
        <v>0.10000000000000142</v>
      </c>
      <c r="AS4" s="133">
        <v>9.9999999999999645E-2</v>
      </c>
      <c r="AT4" s="133">
        <v>9.9999999999999645E-2</v>
      </c>
      <c r="AU4" s="133">
        <v>0.10000000000000142</v>
      </c>
      <c r="AV4" s="133">
        <v>9.9999999999997868E-2</v>
      </c>
      <c r="AW4" s="133">
        <v>0.10000000000000142</v>
      </c>
      <c r="AX4" s="133">
        <v>9.9999999999999645E-2</v>
      </c>
      <c r="AY4" s="133">
        <v>9.9999999999999645E-2</v>
      </c>
      <c r="AZ4" s="131">
        <v>0.10000000000000142</v>
      </c>
      <c r="BA4" s="131">
        <v>9.9999999999997868E-2</v>
      </c>
      <c r="BB4" s="131">
        <v>0.10000000000000142</v>
      </c>
      <c r="BC4" s="131">
        <v>9.9999999999999645E-2</v>
      </c>
      <c r="BD4" s="131">
        <v>9.9999999999999645E-2</v>
      </c>
      <c r="BE4" s="131">
        <v>0.10000000000000142</v>
      </c>
      <c r="BF4" s="131">
        <v>9.9999999999997868E-2</v>
      </c>
      <c r="BG4" s="131">
        <v>0.10000000000000142</v>
      </c>
      <c r="BH4" s="131">
        <v>9.9999999999997868E-2</v>
      </c>
      <c r="BI4" s="131">
        <v>0.10000000000000142</v>
      </c>
      <c r="BJ4" s="131">
        <v>0.10000000000000142</v>
      </c>
      <c r="BK4" s="131">
        <v>9.9999999999997868E-2</v>
      </c>
      <c r="BL4" s="131">
        <v>0.10000000000000142</v>
      </c>
      <c r="BM4" s="131">
        <v>9.9999999999997868E-2</v>
      </c>
      <c r="BN4" s="131">
        <v>0.10000000000000142</v>
      </c>
      <c r="BO4" s="131">
        <v>0.10000000000000142</v>
      </c>
      <c r="BP4" s="131">
        <v>9.9999999999997868E-2</v>
      </c>
      <c r="BQ4" s="131">
        <v>0.10000000000000142</v>
      </c>
      <c r="BR4" s="131">
        <v>0.10000000000000142</v>
      </c>
      <c r="BS4" s="131">
        <v>9.9999999999997868E-2</v>
      </c>
      <c r="BT4" s="131">
        <v>0.10000000000000142</v>
      </c>
      <c r="BU4" s="131">
        <v>9.9999999999997868E-2</v>
      </c>
      <c r="BV4" s="131">
        <v>0.10000000000000142</v>
      </c>
      <c r="BW4" s="131">
        <v>0.10000000000000142</v>
      </c>
      <c r="BX4" s="131">
        <v>9.9999999999997868E-2</v>
      </c>
      <c r="BY4" s="131">
        <v>0.10000000000000142</v>
      </c>
      <c r="BZ4" s="131">
        <v>9.9999999999997868E-2</v>
      </c>
      <c r="CA4" s="131">
        <v>-18.2</v>
      </c>
    </row>
    <row r="5" spans="1:79" x14ac:dyDescent="0.25">
      <c r="A5" s="13" t="s">
        <v>18</v>
      </c>
      <c r="B5" s="125">
        <v>5.7142857142857106E-2</v>
      </c>
      <c r="C5" s="125">
        <v>5.6603773584905627E-2</v>
      </c>
      <c r="D5" s="125">
        <v>5.6074766355140158E-2</v>
      </c>
      <c r="E5" s="125">
        <v>5.5555555555555518E-2</v>
      </c>
      <c r="F5" s="125">
        <v>5.5045871559632996E-2</v>
      </c>
      <c r="G5" s="125">
        <v>5.4545454545454515E-2</v>
      </c>
      <c r="H5" s="125">
        <v>5.4054054054054022E-2</v>
      </c>
      <c r="I5" s="125">
        <v>5.3571428571428541E-2</v>
      </c>
      <c r="J5" s="125">
        <v>5.3097345132743327E-2</v>
      </c>
      <c r="K5" s="125">
        <v>5.263157894736839E-2</v>
      </c>
      <c r="L5" s="125">
        <v>5.217391304347823E-2</v>
      </c>
      <c r="M5" s="125">
        <v>5.1724137931034454E-2</v>
      </c>
      <c r="N5" s="125">
        <v>5.1282051282051405E-2</v>
      </c>
      <c r="O5" s="125">
        <v>5.0847457627118613E-2</v>
      </c>
      <c r="P5" s="125">
        <v>5.0420168067226857E-2</v>
      </c>
      <c r="Q5" s="125">
        <v>4.9999999999999968E-2</v>
      </c>
      <c r="R5" s="125">
        <v>4.9586776859504106E-2</v>
      </c>
      <c r="S5" s="125">
        <v>4.9180327868852576E-2</v>
      </c>
      <c r="T5" s="125">
        <v>4.8780487804878016E-2</v>
      </c>
      <c r="U5" s="125">
        <v>4.8387096774193519E-2</v>
      </c>
      <c r="V5" s="125">
        <v>4.7999999999999973E-2</v>
      </c>
      <c r="W5" s="125">
        <v>4.7619047619047596E-2</v>
      </c>
      <c r="X5" s="125">
        <v>4.7244094488189094E-2</v>
      </c>
      <c r="Y5" s="125">
        <v>4.6874999999999972E-2</v>
      </c>
      <c r="Z5" s="125">
        <v>4.6511627906976716E-2</v>
      </c>
      <c r="AA5" s="125">
        <v>4.6153846153846129E-2</v>
      </c>
      <c r="AB5" s="125">
        <v>4.5801526717557224E-2</v>
      </c>
      <c r="AC5" s="125">
        <v>4.5454545454545567E-2</v>
      </c>
      <c r="AD5" s="125">
        <v>4.5112781954887188E-2</v>
      </c>
      <c r="AE5" s="125">
        <v>4.4776119402985044E-2</v>
      </c>
      <c r="AF5" s="125">
        <v>4.4444444444444418E-2</v>
      </c>
      <c r="AG5" s="125">
        <v>4.4117647058823505E-2</v>
      </c>
      <c r="AH5" s="125">
        <v>4.379562043795631E-2</v>
      </c>
      <c r="AI5" s="125">
        <v>4.3478260869565188E-2</v>
      </c>
      <c r="AJ5" s="125">
        <v>4.3165467625899255E-2</v>
      </c>
      <c r="AK5" s="125">
        <v>4.285714285714283E-2</v>
      </c>
      <c r="AL5" s="125">
        <v>4.255319148936168E-2</v>
      </c>
      <c r="AM5" s="125">
        <v>4.2253521126760667E-2</v>
      </c>
      <c r="AN5" s="125">
        <v>4.1958041958041932E-2</v>
      </c>
      <c r="AO5" s="125">
        <v>4.1666666666666644E-2</v>
      </c>
      <c r="AP5" s="125">
        <v>4.1379310344827565E-2</v>
      </c>
      <c r="AQ5" s="125">
        <v>4.1095890410958756E-2</v>
      </c>
      <c r="AR5" s="125">
        <v>4.0816326530612346E-2</v>
      </c>
      <c r="AS5" s="125">
        <v>4.0540540540540397E-2</v>
      </c>
      <c r="AT5" s="125">
        <v>4.0268456375838903E-2</v>
      </c>
      <c r="AU5" s="125">
        <v>3.9999999999999973E-2</v>
      </c>
      <c r="AV5" s="125">
        <v>3.97350993377482E-2</v>
      </c>
      <c r="AW5" s="125">
        <v>3.9473684210526411E-2</v>
      </c>
      <c r="AX5" s="125">
        <v>3.9215686274509776E-2</v>
      </c>
      <c r="AY5" s="125">
        <v>3.8961038961038939E-2</v>
      </c>
      <c r="AZ5" s="125">
        <v>3.8709677419354931E-2</v>
      </c>
      <c r="BA5" s="125">
        <v>3.8461538461538318E-2</v>
      </c>
      <c r="BB5" s="125">
        <v>3.8216560509554236E-2</v>
      </c>
      <c r="BC5" s="125">
        <v>3.797468354430366E-2</v>
      </c>
      <c r="BD5" s="125">
        <v>3.7735849056603751E-2</v>
      </c>
      <c r="BE5" s="125">
        <v>3.7500000000000089E-2</v>
      </c>
      <c r="BF5" s="125">
        <v>3.7267080745341477E-2</v>
      </c>
      <c r="BG5" s="125">
        <v>3.7037037037037125E-2</v>
      </c>
      <c r="BH5" s="125">
        <v>3.6809815950920116E-2</v>
      </c>
      <c r="BI5" s="125">
        <v>3.6585365853658625E-2</v>
      </c>
      <c r="BJ5" s="125">
        <v>3.6363636363636452E-2</v>
      </c>
      <c r="BK5" s="125">
        <v>3.6144578313252879E-2</v>
      </c>
      <c r="BL5" s="125">
        <v>3.5928143712574939E-2</v>
      </c>
      <c r="BM5" s="125">
        <v>3.5714285714285587E-2</v>
      </c>
      <c r="BN5" s="125">
        <v>3.5502958579881741E-2</v>
      </c>
      <c r="BO5" s="125">
        <v>3.5294117647058906E-2</v>
      </c>
      <c r="BP5" s="125">
        <v>3.5087719298245487E-2</v>
      </c>
      <c r="BQ5" s="125">
        <v>3.4883720930232641E-2</v>
      </c>
      <c r="BR5" s="125">
        <v>3.468208092485537E-2</v>
      </c>
      <c r="BS5" s="125">
        <v>3.448275862068953E-2</v>
      </c>
      <c r="BT5" s="125">
        <v>3.4285714285714364E-2</v>
      </c>
      <c r="BU5" s="125">
        <v>3.409090909090897E-2</v>
      </c>
      <c r="BV5" s="125">
        <v>3.3898305084745846E-2</v>
      </c>
      <c r="BW5" s="125">
        <v>3.3707865168539207E-2</v>
      </c>
      <c r="BX5" s="125">
        <v>3.3519553072625573E-2</v>
      </c>
      <c r="BY5" s="125">
        <v>3.3333333333333409E-2</v>
      </c>
      <c r="BZ5" s="125">
        <v>3.3149171270718113E-2</v>
      </c>
      <c r="CA5" s="125">
        <v>3.2967032967033044E-2</v>
      </c>
    </row>
    <row r="6" spans="1:79" s="44" customFormat="1" x14ac:dyDescent="0.25">
      <c r="A6" s="126" t="s">
        <v>19</v>
      </c>
      <c r="B6" s="45">
        <v>0.59999999999999964</v>
      </c>
      <c r="C6" s="45">
        <v>0.59999999999999964</v>
      </c>
      <c r="D6" s="45">
        <v>0.59999999999999964</v>
      </c>
      <c r="E6" s="45">
        <v>0.59999999999999964</v>
      </c>
      <c r="F6" s="45">
        <v>0.59999999999999964</v>
      </c>
      <c r="G6" s="45">
        <v>0.59999999999999964</v>
      </c>
      <c r="H6" s="45">
        <v>0.59999999999999964</v>
      </c>
      <c r="I6" s="45">
        <v>0.59999999999999964</v>
      </c>
      <c r="J6" s="45">
        <v>0.59999999999999964</v>
      </c>
      <c r="K6" s="45">
        <v>0.59999999999999964</v>
      </c>
      <c r="L6" s="45">
        <v>0.59999999999999964</v>
      </c>
      <c r="M6" s="45">
        <v>0.59999999999999964</v>
      </c>
      <c r="N6" s="45">
        <v>0.60000000000000142</v>
      </c>
      <c r="O6" s="45">
        <v>0.59999999999999964</v>
      </c>
      <c r="P6" s="45">
        <v>0.59999999999999964</v>
      </c>
      <c r="Q6" s="45">
        <v>0.59999999999999964</v>
      </c>
      <c r="R6" s="45">
        <v>0.59999999999999964</v>
      </c>
      <c r="S6" s="45">
        <v>0.60000000000000142</v>
      </c>
      <c r="T6" s="45">
        <v>0.59999999999999964</v>
      </c>
      <c r="U6" s="45">
        <v>0.59999999999999964</v>
      </c>
      <c r="V6" s="45">
        <v>0.59999999999999964</v>
      </c>
      <c r="W6" s="45">
        <v>0.59999999999999964</v>
      </c>
      <c r="X6" s="45">
        <v>0.60000000000000142</v>
      </c>
      <c r="Y6" s="45">
        <v>0.59999999999999964</v>
      </c>
      <c r="Z6" s="45">
        <v>0.59999999999999964</v>
      </c>
      <c r="AA6" s="45">
        <v>0.59999999999999964</v>
      </c>
      <c r="AB6" s="45">
        <v>0.59999999999999964</v>
      </c>
      <c r="AC6" s="45">
        <v>0.60000000000000142</v>
      </c>
      <c r="AD6" s="45">
        <v>0.59999999999999964</v>
      </c>
      <c r="AE6" s="45">
        <v>0.59999999999999964</v>
      </c>
      <c r="AF6" s="45">
        <v>0.59999999999999964</v>
      </c>
      <c r="AG6" s="45">
        <v>0.59999999999999964</v>
      </c>
      <c r="AH6" s="45">
        <v>0.60000000000000142</v>
      </c>
      <c r="AI6" s="45">
        <v>0.59999999999999964</v>
      </c>
      <c r="AJ6" s="45">
        <v>0.59999999999999964</v>
      </c>
      <c r="AK6" s="45">
        <v>0.59999999999999964</v>
      </c>
      <c r="AL6" s="45">
        <v>0.59999999999999964</v>
      </c>
      <c r="AM6" s="45">
        <v>0.60000000000000142</v>
      </c>
      <c r="AN6" s="45">
        <v>0.59999999999999964</v>
      </c>
      <c r="AO6" s="45">
        <v>0.59999999999999964</v>
      </c>
      <c r="AP6" s="45">
        <v>0.59999999999999964</v>
      </c>
      <c r="AQ6" s="45">
        <v>0.59999999999999787</v>
      </c>
      <c r="AR6" s="45">
        <v>0.60000000000000142</v>
      </c>
      <c r="AS6" s="45">
        <v>0.59999999999999787</v>
      </c>
      <c r="AT6" s="45">
        <v>0.59999999999999964</v>
      </c>
      <c r="AU6" s="45">
        <v>0.59999999999999964</v>
      </c>
      <c r="AV6" s="45">
        <v>0.59999999999999787</v>
      </c>
      <c r="AW6" s="45">
        <v>0.60000000000000142</v>
      </c>
      <c r="AX6" s="45">
        <v>0.59999999999999964</v>
      </c>
      <c r="AY6" s="45">
        <v>0.59999999999999964</v>
      </c>
      <c r="AZ6" s="45">
        <v>0.60000000000000142</v>
      </c>
      <c r="BA6" s="45">
        <v>0.59999999999999787</v>
      </c>
      <c r="BB6" s="45">
        <v>0.60000000000000142</v>
      </c>
      <c r="BC6" s="45">
        <v>0.59999999999999787</v>
      </c>
      <c r="BD6" s="45">
        <v>0.59999999999999964</v>
      </c>
      <c r="BE6" s="45">
        <v>0.60000000000000142</v>
      </c>
      <c r="BF6" s="45">
        <v>0.59999999999999787</v>
      </c>
      <c r="BG6" s="45">
        <v>0.60000000000000142</v>
      </c>
      <c r="BH6" s="45">
        <v>0.59999999999999787</v>
      </c>
      <c r="BI6" s="45">
        <v>0.60000000000000142</v>
      </c>
      <c r="BJ6" s="45">
        <v>0.60000000000000142</v>
      </c>
      <c r="BK6" s="45">
        <v>0.59999999999999787</v>
      </c>
      <c r="BL6" s="45">
        <v>0.60000000000000142</v>
      </c>
      <c r="BM6" s="45">
        <v>0.59999999999999787</v>
      </c>
      <c r="BN6" s="45">
        <v>0.60000000000000142</v>
      </c>
      <c r="BO6" s="45">
        <v>0.60000000000000142</v>
      </c>
      <c r="BP6" s="45">
        <v>0.59999999999999787</v>
      </c>
      <c r="BQ6" s="45">
        <v>0.60000000000000142</v>
      </c>
      <c r="BR6" s="45">
        <v>0.59999999999999787</v>
      </c>
      <c r="BS6" s="45">
        <v>0.59999999999999787</v>
      </c>
      <c r="BT6" s="45">
        <v>0.60000000000000142</v>
      </c>
      <c r="BU6" s="45">
        <v>0.59999999999999787</v>
      </c>
      <c r="BV6" s="45">
        <v>0.60000000000000142</v>
      </c>
      <c r="BW6" s="45">
        <v>0.59999999999999787</v>
      </c>
      <c r="BX6" s="45">
        <v>0.59999999999999787</v>
      </c>
      <c r="BY6" s="45">
        <v>0.60000000000000142</v>
      </c>
      <c r="BZ6" s="45">
        <v>0.59999999999999787</v>
      </c>
      <c r="CA6" s="45">
        <v>0.60000000000000142</v>
      </c>
    </row>
    <row r="7" spans="1:79" x14ac:dyDescent="0.25">
      <c r="A7" s="14" t="s">
        <v>73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79" x14ac:dyDescent="0.25">
      <c r="A8" s="13" t="s">
        <v>16</v>
      </c>
      <c r="B8" s="17">
        <v>735.2051722808061</v>
      </c>
      <c r="C8" s="17">
        <v>722.49885368676166</v>
      </c>
      <c r="D8" s="17">
        <v>710.02482610906179</v>
      </c>
      <c r="E8" s="17">
        <v>697.77677729182722</v>
      </c>
      <c r="F8" s="17">
        <v>685.7486216310964</v>
      </c>
      <c r="G8" s="17">
        <v>673.93449009244239</v>
      </c>
      <c r="H8" s="17">
        <v>662.32872066205402</v>
      </c>
      <c r="I8" s="17">
        <v>650.9258492986304</v>
      </c>
      <c r="J8" s="17">
        <v>639.72060135571655</v>
      </c>
      <c r="K8" s="17">
        <v>628.70788344618632</v>
      </c>
      <c r="L8" s="38">
        <v>617.88277572250843</v>
      </c>
      <c r="M8" s="38">
        <v>607.24052454821674</v>
      </c>
      <c r="N8" s="38">
        <v>596.7765355376489</v>
      </c>
      <c r="O8" s="38">
        <v>586.48636694253855</v>
      </c>
      <c r="P8" s="38">
        <v>576.36572336546976</v>
      </c>
      <c r="Q8" s="38">
        <v>566.41044978149034</v>
      </c>
      <c r="R8" s="38">
        <v>556.61652585041179</v>
      </c>
      <c r="S8" s="38">
        <v>546.98006050343429</v>
      </c>
      <c r="T8" s="38">
        <v>537.49728678878455</v>
      </c>
      <c r="U8" s="38">
        <v>528.16455696202524</v>
      </c>
      <c r="V8" s="38">
        <v>518.97833780758538</v>
      </c>
      <c r="W8" s="38">
        <v>509.93520617891573</v>
      </c>
      <c r="X8" s="38">
        <v>501.03184474543411</v>
      </c>
      <c r="Y8" s="38">
        <v>492.2650379351652</v>
      </c>
      <c r="Z8" s="38">
        <v>483.63166806264798</v>
      </c>
      <c r="AA8" s="38">
        <v>475.1287116323137</v>
      </c>
      <c r="AB8" s="38">
        <v>466.75323580813142</v>
      </c>
      <c r="AC8" s="38">
        <v>458.50239504085658</v>
      </c>
      <c r="AD8" s="38">
        <v>450.37342784473782</v>
      </c>
      <c r="AE8" s="38">
        <v>442.36365371601096</v>
      </c>
      <c r="AF8" s="38">
        <v>434.47047018595543</v>
      </c>
      <c r="AG8" s="38">
        <v>426.69135000171019</v>
      </c>
      <c r="AH8" s="38">
        <v>419.02383842842949</v>
      </c>
      <c r="AI8" s="38">
        <v>411.46555066673403</v>
      </c>
      <c r="AJ8" s="38">
        <v>404.01416937974432</v>
      </c>
      <c r="AK8" s="38">
        <v>396.66744232431341</v>
      </c>
      <c r="AL8" s="38">
        <v>389.42318008137119</v>
      </c>
      <c r="AM8" s="38">
        <v>382.27925388057503</v>
      </c>
      <c r="AN8" s="38">
        <v>375.2335935147276</v>
      </c>
      <c r="AO8" s="38">
        <v>368.28418533967078</v>
      </c>
      <c r="AP8" s="38">
        <v>361.42907035559159</v>
      </c>
      <c r="AQ8" s="38">
        <v>354.66634236590676</v>
      </c>
      <c r="AR8" s="38">
        <v>347.99414621008697</v>
      </c>
      <c r="AS8" s="38">
        <v>341.41067606697709</v>
      </c>
      <c r="AT8" s="38">
        <v>334.91417382536167</v>
      </c>
      <c r="AU8" s="38">
        <v>328.50292751867551</v>
      </c>
      <c r="AV8" s="38">
        <v>322.17526982094211</v>
      </c>
      <c r="AW8" s="38">
        <v>315.92957660115883</v>
      </c>
      <c r="AX8" s="38">
        <v>309.76426553349626</v>
      </c>
      <c r="AY8" s="38">
        <v>303.67779476081648</v>
      </c>
      <c r="AZ8" s="17">
        <v>297.66866160913656</v>
      </c>
      <c r="BA8" s="17">
        <v>291.73540135078576</v>
      </c>
      <c r="BB8" s="17">
        <v>285.87658601412102</v>
      </c>
      <c r="BC8" s="17">
        <v>280.09082323776357</v>
      </c>
      <c r="BD8" s="17">
        <v>274.3767551674328</v>
      </c>
      <c r="BE8" s="17">
        <v>268.73305739353492</v>
      </c>
      <c r="BF8" s="17">
        <v>263.1584379277628</v>
      </c>
      <c r="BG8" s="17">
        <v>257.65163621704903</v>
      </c>
      <c r="BH8" s="17">
        <v>252.21142219328442</v>
      </c>
      <c r="BI8" s="17">
        <v>246.83659535730555</v>
      </c>
      <c r="BJ8" s="17">
        <v>241.52598389571099</v>
      </c>
      <c r="BK8" s="17">
        <v>236.27844382914728</v>
      </c>
      <c r="BL8" s="17">
        <v>231.09285819076032</v>
      </c>
      <c r="BM8" s="17">
        <v>225.96813623357497</v>
      </c>
      <c r="BN8" s="17">
        <v>220.90321266562188</v>
      </c>
      <c r="BO8" s="17">
        <v>215.89704691168197</v>
      </c>
      <c r="BP8" s="17">
        <v>210.94862240057867</v>
      </c>
      <c r="BQ8" s="17">
        <v>206.05694587698832</v>
      </c>
      <c r="BR8" s="17">
        <v>201.22104673679098</v>
      </c>
      <c r="BS8" s="17">
        <v>196.43997638503126</v>
      </c>
      <c r="BT8" s="17">
        <v>191.71280761559152</v>
      </c>
      <c r="BU8" s="17">
        <v>187.03863401172811</v>
      </c>
      <c r="BV8" s="17">
        <v>182.41656936665944</v>
      </c>
      <c r="BW8" s="17">
        <v>177.84574712342072</v>
      </c>
      <c r="BX8" s="17">
        <v>173.32531983324952</v>
      </c>
      <c r="BY8" s="17">
        <v>168.8544586317866</v>
      </c>
      <c r="BZ8" s="17">
        <v>164.4323527324114</v>
      </c>
      <c r="CA8" s="17">
        <v>160.05820893606648</v>
      </c>
    </row>
    <row r="9" spans="1:79" x14ac:dyDescent="0.25">
      <c r="A9" s="13" t="s">
        <v>17</v>
      </c>
      <c r="B9" s="17">
        <v>733.55825482858017</v>
      </c>
      <c r="C9" s="17">
        <v>721.80773494797893</v>
      </c>
      <c r="D9" s="17">
        <v>710.26086359217175</v>
      </c>
      <c r="E9" s="17">
        <v>698.91239208783838</v>
      </c>
      <c r="F9" s="17">
        <v>687.75725059209719</v>
      </c>
      <c r="G9" s="17">
        <v>676.79054054054052</v>
      </c>
      <c r="H9" s="17">
        <v>666.00752747477247</v>
      </c>
      <c r="I9" s="17">
        <v>655.40363422737221</v>
      </c>
      <c r="J9" s="17">
        <v>644.97443444368548</v>
      </c>
      <c r="K9" s="17">
        <v>634.71564642117005</v>
      </c>
      <c r="L9" s="38">
        <v>624.6231272482903</v>
      </c>
      <c r="M9" s="38">
        <v>614.69286722610002</v>
      </c>
      <c r="N9" s="38">
        <v>604.92098455673545</v>
      </c>
      <c r="O9" s="38">
        <v>595.30372028403826</v>
      </c>
      <c r="P9" s="38">
        <v>585.83743347245093</v>
      </c>
      <c r="Q9" s="38">
        <v>576.51859661119988</v>
      </c>
      <c r="R9" s="38">
        <v>567.34379123157544</v>
      </c>
      <c r="S9" s="38">
        <v>558.3097037258716</v>
      </c>
      <c r="T9" s="38">
        <v>549.41312135724104</v>
      </c>
      <c r="U9" s="38">
        <v>540.65092845037213</v>
      </c>
      <c r="V9" s="38">
        <v>532.02010275350142</v>
      </c>
      <c r="W9" s="38">
        <v>523.51771196283403</v>
      </c>
      <c r="X9" s="38">
        <v>515.14091040097992</v>
      </c>
      <c r="Y9" s="38">
        <v>506.88693584149917</v>
      </c>
      <c r="Z9" s="38">
        <v>498.75310647211273</v>
      </c>
      <c r="AA9" s="38">
        <v>490.73681798956733</v>
      </c>
      <c r="AB9" s="38">
        <v>482.83554081954026</v>
      </c>
      <c r="AC9" s="38">
        <v>475.04681745535407</v>
      </c>
      <c r="AD9" s="38">
        <v>467.36825990961466</v>
      </c>
      <c r="AE9" s="38">
        <v>459.79754727322552</v>
      </c>
      <c r="AF9" s="38">
        <v>452.33242337653508</v>
      </c>
      <c r="AG9" s="38">
        <v>444.9706945476658</v>
      </c>
      <c r="AH9" s="38">
        <v>437.71022746334745</v>
      </c>
      <c r="AI9" s="38">
        <v>430.54894708783161</v>
      </c>
      <c r="AJ9" s="38">
        <v>423.48483469570118</v>
      </c>
      <c r="AK9" s="38">
        <v>416.51592597462366</v>
      </c>
      <c r="AL9" s="38">
        <v>409.64030920429701</v>
      </c>
      <c r="AM9" s="38">
        <v>402.85612350804359</v>
      </c>
      <c r="AN9" s="38">
        <v>396.16155717369594</v>
      </c>
      <c r="AO9" s="38">
        <v>389.55484604058648</v>
      </c>
      <c r="AP9" s="38">
        <v>383.03427194962961</v>
      </c>
      <c r="AQ9" s="38">
        <v>376.59816125363329</v>
      </c>
      <c r="AR9" s="38">
        <v>370.24488338512731</v>
      </c>
      <c r="AS9" s="38">
        <v>363.97284947913425</v>
      </c>
      <c r="AT9" s="38">
        <v>357.78051104843956</v>
      </c>
      <c r="AU9" s="38">
        <v>351.66635870904167</v>
      </c>
      <c r="AV9" s="38">
        <v>345.62892095357603</v>
      </c>
      <c r="AW9" s="38">
        <v>339.6667629706223</v>
      </c>
      <c r="AX9" s="38">
        <v>333.77848550790344</v>
      </c>
      <c r="AY9" s="38">
        <v>327.96272377748426</v>
      </c>
      <c r="AZ9" s="17">
        <v>322.21814640117032</v>
      </c>
      <c r="BA9" s="17">
        <v>316.54345439439817</v>
      </c>
      <c r="BB9" s="17">
        <v>310.93738018698218</v>
      </c>
      <c r="BC9" s="17">
        <v>305.39868667917472</v>
      </c>
      <c r="BD9" s="17">
        <v>299.92616633155592</v>
      </c>
      <c r="BE9" s="17">
        <v>294.51864028735309</v>
      </c>
      <c r="BF9" s="17">
        <v>289.17495752584455</v>
      </c>
      <c r="BG9" s="17">
        <v>283.89399404557429</v>
      </c>
      <c r="BH9" s="17">
        <v>278.67465207615925</v>
      </c>
      <c r="BI9" s="17">
        <v>273.51585931752601</v>
      </c>
      <c r="BJ9" s="17">
        <v>268.41656820547445</v>
      </c>
      <c r="BK9" s="17">
        <v>263.37575520250635</v>
      </c>
      <c r="BL9" s="17">
        <v>258.3924201129127</v>
      </c>
      <c r="BM9" s="17">
        <v>253.46558542116048</v>
      </c>
      <c r="BN9" s="17">
        <v>248.59429565265231</v>
      </c>
      <c r="BO9" s="17">
        <v>243.77761675598819</v>
      </c>
      <c r="BP9" s="17">
        <v>239.01463550588693</v>
      </c>
      <c r="BQ9" s="17">
        <v>234.30445892596413</v>
      </c>
      <c r="BR9" s="17">
        <v>229.64621373060493</v>
      </c>
      <c r="BS9" s="17">
        <v>225.03904578519479</v>
      </c>
      <c r="BT9" s="17">
        <v>220.48211958400938</v>
      </c>
      <c r="BU9" s="17">
        <v>215.97461774509296</v>
      </c>
      <c r="BV9" s="17">
        <v>211.51574052148294</v>
      </c>
      <c r="BW9" s="17">
        <v>207.10470532816927</v>
      </c>
      <c r="BX9" s="17">
        <v>202.74074628419723</v>
      </c>
      <c r="BY9" s="17">
        <v>198.42311376935425</v>
      </c>
      <c r="BZ9" s="17">
        <v>194.1510739949006</v>
      </c>
      <c r="CA9" s="17">
        <v>189.92390858782542</v>
      </c>
    </row>
    <row r="10" spans="1:79" x14ac:dyDescent="0.25">
      <c r="A10" s="13" t="s">
        <v>80</v>
      </c>
      <c r="B10" s="17">
        <v>12.706318594044433</v>
      </c>
      <c r="C10" s="17">
        <v>12.474027577699871</v>
      </c>
      <c r="D10" s="17">
        <v>12.248048817234576</v>
      </c>
      <c r="E10" s="17">
        <v>12.028155660730818</v>
      </c>
      <c r="F10" s="17">
        <v>11.81413153865401</v>
      </c>
      <c r="G10" s="17">
        <v>11.605769430388364</v>
      </c>
      <c r="H10" s="17">
        <v>11.402871363423628</v>
      </c>
      <c r="I10" s="17">
        <v>11.205247942913843</v>
      </c>
      <c r="J10" s="17">
        <v>11.012717909530238</v>
      </c>
      <c r="K10" s="17">
        <v>10.825107723677888</v>
      </c>
      <c r="L10" s="38">
        <v>10.642251174291687</v>
      </c>
      <c r="M10" s="38">
        <v>10.463989010567843</v>
      </c>
      <c r="N10" s="38">
        <v>10.290168595110345</v>
      </c>
      <c r="O10" s="38">
        <v>10.12064357706879</v>
      </c>
      <c r="P10" s="38">
        <v>9.9552735839794195</v>
      </c>
      <c r="Q10" s="38">
        <v>9.7939239310785524</v>
      </c>
      <c r="R10" s="38">
        <v>9.6364653469775021</v>
      </c>
      <c r="S10" s="38">
        <v>9.4827737146497384</v>
      </c>
      <c r="T10" s="38">
        <v>9.3327298267593051</v>
      </c>
      <c r="U10" s="38">
        <v>9.1862191544398684</v>
      </c>
      <c r="V10" s="38">
        <v>9.0431316286696415</v>
      </c>
      <c r="W10" s="38">
        <v>8.9033614334816207</v>
      </c>
      <c r="X10" s="38">
        <v>8.7668068102689176</v>
      </c>
      <c r="Y10" s="38">
        <v>8.6333698725172212</v>
      </c>
      <c r="Z10" s="38">
        <v>8.5029564303342795</v>
      </c>
      <c r="AA10" s="38">
        <v>8.3754758241822742</v>
      </c>
      <c r="AB10" s="38">
        <v>8.2508407672748376</v>
      </c>
      <c r="AC10" s="38">
        <v>8.1289671961187651</v>
      </c>
      <c r="AD10" s="38">
        <v>8.0097741287268605</v>
      </c>
      <c r="AE10" s="38">
        <v>7.8931835300555235</v>
      </c>
      <c r="AF10" s="38">
        <v>7.7791201842452438</v>
      </c>
      <c r="AG10" s="38">
        <v>7.6675115732807058</v>
      </c>
      <c r="AH10" s="38">
        <v>7.5582877616954534</v>
      </c>
      <c r="AI10" s="38">
        <v>7.4513812869897151</v>
      </c>
      <c r="AJ10" s="38">
        <v>7.3467270554309039</v>
      </c>
      <c r="AK10" s="38">
        <v>7.2442622429422272</v>
      </c>
      <c r="AL10" s="38">
        <v>7.1439262007961588</v>
      </c>
      <c r="AM10" s="38">
        <v>7.0456603658474251</v>
      </c>
      <c r="AN10" s="38">
        <v>6.9494081750568171</v>
      </c>
      <c r="AO10" s="38">
        <v>6.8551149840791936</v>
      </c>
      <c r="AP10" s="38">
        <v>6.7627279896848336</v>
      </c>
      <c r="AQ10" s="38">
        <v>6.6721961558197904</v>
      </c>
      <c r="AR10" s="38">
        <v>6.5834701431098779</v>
      </c>
      <c r="AS10" s="38">
        <v>6.496502241615417</v>
      </c>
      <c r="AT10" s="38">
        <v>6.4112463066861665</v>
      </c>
      <c r="AU10" s="38">
        <v>6.3276576977334003</v>
      </c>
      <c r="AV10" s="38">
        <v>6.2456932197832771</v>
      </c>
      <c r="AW10" s="38">
        <v>6.1653110676625715</v>
      </c>
      <c r="AX10" s="38">
        <v>6.0864707726797747</v>
      </c>
      <c r="AY10" s="38">
        <v>6.0091331516799187</v>
      </c>
      <c r="AZ10" s="17">
        <v>5.9332602583507992</v>
      </c>
      <c r="BA10" s="17">
        <v>5.8588153366647475</v>
      </c>
      <c r="BB10" s="17">
        <v>5.7857627763574442</v>
      </c>
      <c r="BC10" s="17">
        <v>5.714068070330768</v>
      </c>
      <c r="BD10" s="17">
        <v>5.643697773897884</v>
      </c>
      <c r="BE10" s="17">
        <v>5.5746194657721162</v>
      </c>
      <c r="BF10" s="17">
        <v>5.5068017107137734</v>
      </c>
      <c r="BG10" s="17">
        <v>5.4402140237646108</v>
      </c>
      <c r="BH10" s="17">
        <v>5.3748268359788653</v>
      </c>
      <c r="BI10" s="17">
        <v>5.3106114615945614</v>
      </c>
      <c r="BJ10" s="17">
        <v>5.2475400665637153</v>
      </c>
      <c r="BK10" s="17">
        <v>5.1855856383869536</v>
      </c>
      <c r="BL10" s="17">
        <v>5.1247219571853577</v>
      </c>
      <c r="BM10" s="17">
        <v>5.0649235679530875</v>
      </c>
      <c r="BN10" s="17">
        <v>5.0061657539399107</v>
      </c>
      <c r="BO10" s="17">
        <v>4.9484245111032976</v>
      </c>
      <c r="BP10" s="17">
        <v>4.8916765235903483</v>
      </c>
      <c r="BQ10" s="17">
        <v>4.8358991401973412</v>
      </c>
      <c r="BR10" s="17">
        <v>4.7810703517597233</v>
      </c>
      <c r="BS10" s="17">
        <v>4.7271687694397428</v>
      </c>
      <c r="BT10" s="17">
        <v>4.6741736038634087</v>
      </c>
      <c r="BU10" s="17">
        <v>4.6220646450686615</v>
      </c>
      <c r="BV10" s="17">
        <v>4.5708222432387231</v>
      </c>
      <c r="BW10" s="17">
        <v>4.5204272901711988</v>
      </c>
      <c r="BX10" s="17">
        <v>4.4708612014629239</v>
      </c>
      <c r="BY10" s="17">
        <v>4.4221058993751967</v>
      </c>
      <c r="BZ10" s="17">
        <v>4.3741437963449243</v>
      </c>
      <c r="CA10" s="17">
        <v>4</v>
      </c>
    </row>
    <row r="11" spans="1:79" x14ac:dyDescent="0.25">
      <c r="A11" s="13" t="s">
        <v>81</v>
      </c>
      <c r="B11" s="17">
        <v>11.750519880601246</v>
      </c>
      <c r="C11" s="17">
        <v>11.546871355807184</v>
      </c>
      <c r="D11" s="17">
        <v>11.348471504333361</v>
      </c>
      <c r="E11" s="17">
        <v>11.155141495741191</v>
      </c>
      <c r="F11" s="17">
        <v>10.966710051556674</v>
      </c>
      <c r="G11" s="17">
        <v>10.783013065768046</v>
      </c>
      <c r="H11" s="17">
        <v>10.603893247400265</v>
      </c>
      <c r="I11" s="17">
        <v>10.429199783686727</v>
      </c>
      <c r="J11" s="17">
        <v>10.258788022515432</v>
      </c>
      <c r="K11" s="17">
        <v>10.092519172879747</v>
      </c>
      <c r="L11" s="17">
        <v>9.9302600221902821</v>
      </c>
      <c r="M11" s="17">
        <v>9.7718826693645724</v>
      </c>
      <c r="N11" s="17">
        <v>9.6172642726971844</v>
      </c>
      <c r="O11" s="17">
        <v>9.466286811587338</v>
      </c>
      <c r="P11" s="17">
        <v>9.318836861251043</v>
      </c>
      <c r="Q11" s="17">
        <v>9.1748053796244449</v>
      </c>
      <c r="R11" s="17">
        <v>9.0340875057038375</v>
      </c>
      <c r="S11" s="17">
        <v>8.8965823686305612</v>
      </c>
      <c r="T11" s="17">
        <v>8.7621929068689042</v>
      </c>
      <c r="U11" s="17">
        <v>8.6308256968707155</v>
      </c>
      <c r="V11" s="17">
        <v>8.5023907906673912</v>
      </c>
      <c r="W11" s="17">
        <v>8.3768015618541085</v>
      </c>
      <c r="X11" s="17">
        <v>8.2539745594807528</v>
      </c>
      <c r="Y11" s="17">
        <v>8.133829369386433</v>
      </c>
      <c r="Z11" s="17">
        <v>8.0162884825454057</v>
      </c>
      <c r="AA11" s="17">
        <v>7.9012771700270719</v>
      </c>
      <c r="AB11" s="17">
        <v>7.7887233641861826</v>
      </c>
      <c r="AC11" s="17">
        <v>7.6785575457394089</v>
      </c>
      <c r="AD11" s="17">
        <v>7.5707126363891462</v>
      </c>
      <c r="AE11" s="17">
        <v>7.465123896690443</v>
      </c>
      <c r="AF11" s="17">
        <v>7.3617288288692748</v>
      </c>
      <c r="AG11" s="17">
        <v>7.2604670843183499</v>
      </c>
      <c r="AH11" s="17">
        <v>7.1612803755158438</v>
      </c>
      <c r="AI11" s="17">
        <v>7.0641123921304256</v>
      </c>
      <c r="AJ11" s="17">
        <v>6.9689087210775256</v>
      </c>
      <c r="AK11" s="17">
        <v>6.8756167703266442</v>
      </c>
      <c r="AL11" s="17">
        <v>6.7841856962534166</v>
      </c>
      <c r="AM11" s="17">
        <v>6.6945663343476554</v>
      </c>
      <c r="AN11" s="17">
        <v>6.6067111331094566</v>
      </c>
      <c r="AO11" s="17">
        <v>6.5205740909568704</v>
      </c>
      <c r="AP11" s="17">
        <v>6.4361106959963195</v>
      </c>
      <c r="AQ11" s="17">
        <v>6.3532778685059839</v>
      </c>
      <c r="AR11" s="17">
        <v>6.2720339059930552</v>
      </c>
      <c r="AS11" s="17">
        <v>6.19233843069469</v>
      </c>
      <c r="AT11" s="17">
        <v>6.11415233939789</v>
      </c>
      <c r="AU11" s="17">
        <v>6.0374377554656462</v>
      </c>
      <c r="AV11" s="17">
        <v>5.9621579829537268</v>
      </c>
      <c r="AW11" s="17">
        <v>5.888277462718861</v>
      </c>
      <c r="AX11" s="17">
        <v>5.8157617304191831</v>
      </c>
      <c r="AY11" s="17">
        <v>5.7445773763139414</v>
      </c>
      <c r="AZ11" s="17">
        <v>5.6746920067721476</v>
      </c>
      <c r="BA11" s="17">
        <v>5.6060742074159862</v>
      </c>
      <c r="BB11" s="17">
        <v>5.5386935078074657</v>
      </c>
      <c r="BC11" s="17">
        <v>5.4725203476187971</v>
      </c>
      <c r="BD11" s="17">
        <v>5.4075260442028252</v>
      </c>
      <c r="BE11" s="17">
        <v>5.3436827615085463</v>
      </c>
      <c r="BF11" s="17">
        <v>5.280963480270259</v>
      </c>
      <c r="BG11" s="17">
        <v>5.2193419694150407</v>
      </c>
      <c r="BH11" s="17">
        <v>5.1587927586332398</v>
      </c>
      <c r="BI11" s="17">
        <v>5.09929111205156</v>
      </c>
      <c r="BJ11" s="17">
        <v>5.0408130029680933</v>
      </c>
      <c r="BK11" s="17">
        <v>4.9833350895936519</v>
      </c>
      <c r="BL11" s="17">
        <v>4.9268346917522194</v>
      </c>
      <c r="BM11" s="17">
        <v>4.8712897685081771</v>
      </c>
      <c r="BN11" s="17">
        <v>4.816678896664115</v>
      </c>
      <c r="BO11" s="17">
        <v>4.7629812501012623</v>
      </c>
      <c r="BP11" s="17">
        <v>4.7101765799228019</v>
      </c>
      <c r="BQ11" s="17">
        <v>4.6582451953591999</v>
      </c>
      <c r="BR11" s="17">
        <v>4.60716794541014</v>
      </c>
      <c r="BS11" s="17">
        <v>4.556926201185405</v>
      </c>
      <c r="BT11" s="17">
        <v>4.5075018389164256</v>
      </c>
      <c r="BU11" s="17">
        <v>4.4588772236100169</v>
      </c>
      <c r="BV11" s="17">
        <v>4.4110351933136656</v>
      </c>
      <c r="BW11" s="17">
        <v>4.363959043972045</v>
      </c>
      <c r="BX11" s="17">
        <v>4.3176325148429839</v>
      </c>
      <c r="BY11" s="17">
        <v>4.2720397744536456</v>
      </c>
      <c r="BZ11" s="17">
        <v>4.2271654070751765</v>
      </c>
      <c r="CA11" s="17">
        <v>4</v>
      </c>
    </row>
    <row r="26" spans="2:2" x14ac:dyDescent="0.25">
      <c r="B26" s="19"/>
    </row>
    <row r="33" spans="1:79" ht="15.75" x14ac:dyDescent="0.25">
      <c r="B33" s="160" t="s">
        <v>193</v>
      </c>
      <c r="C33" s="134"/>
      <c r="D33" s="134"/>
      <c r="E33" s="134"/>
      <c r="F33" s="134"/>
      <c r="G33" s="134"/>
      <c r="H33" s="134"/>
      <c r="I33" s="134"/>
      <c r="J33" s="134"/>
      <c r="M33" s="160" t="s">
        <v>193</v>
      </c>
      <c r="N33" s="134"/>
      <c r="O33" s="134"/>
      <c r="P33" s="134"/>
      <c r="Q33" s="134"/>
      <c r="R33" s="134"/>
      <c r="S33" s="134"/>
      <c r="T33" s="134"/>
      <c r="U33" s="134"/>
    </row>
    <row r="36" spans="1:79" ht="15.75" x14ac:dyDescent="0.25">
      <c r="A36" s="18" t="s">
        <v>70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79" s="44" customFormat="1" ht="15.75" customHeight="1" x14ac:dyDescent="0.25">
      <c r="A37" s="126" t="s">
        <v>16</v>
      </c>
      <c r="B37" s="45">
        <v>7.61</v>
      </c>
      <c r="C37" s="45">
        <v>7.57</v>
      </c>
      <c r="D37" s="45">
        <v>7.53</v>
      </c>
      <c r="E37" s="45">
        <v>7.49</v>
      </c>
      <c r="F37" s="45">
        <v>7.45</v>
      </c>
      <c r="G37" s="45">
        <v>7.41</v>
      </c>
      <c r="H37" s="45">
        <v>7.37</v>
      </c>
      <c r="I37" s="45">
        <v>7.33</v>
      </c>
      <c r="J37" s="45">
        <v>7.29</v>
      </c>
      <c r="K37" s="45">
        <v>7.25</v>
      </c>
      <c r="L37" s="37">
        <v>7.21</v>
      </c>
      <c r="M37" s="37">
        <v>7.17</v>
      </c>
      <c r="N37" s="37">
        <v>7.1300000000000008</v>
      </c>
      <c r="O37" s="37">
        <v>7.09</v>
      </c>
      <c r="P37" s="37">
        <v>7.0500000000000007</v>
      </c>
      <c r="Q37" s="37">
        <v>7.0100000000000007</v>
      </c>
      <c r="R37" s="37">
        <v>6.9700000000000006</v>
      </c>
      <c r="S37" s="37">
        <v>6.9300000000000006</v>
      </c>
      <c r="T37" s="37">
        <v>6.8900000000000006</v>
      </c>
      <c r="U37" s="37">
        <v>6.8500000000000005</v>
      </c>
      <c r="V37" s="37">
        <v>6.8100000000000005</v>
      </c>
      <c r="W37" s="37">
        <v>6.7700000000000005</v>
      </c>
      <c r="X37" s="37">
        <v>6.73</v>
      </c>
      <c r="Y37" s="37">
        <v>6.69</v>
      </c>
      <c r="Z37" s="37">
        <v>6.65</v>
      </c>
      <c r="AA37" s="37">
        <v>6.61</v>
      </c>
      <c r="AB37" s="37">
        <v>6.57</v>
      </c>
      <c r="AC37" s="37">
        <v>6.53</v>
      </c>
      <c r="AD37" s="37">
        <v>6.49</v>
      </c>
      <c r="AE37" s="37">
        <v>6.45</v>
      </c>
      <c r="AF37" s="37">
        <v>6.41</v>
      </c>
      <c r="AG37" s="37">
        <v>6.37</v>
      </c>
      <c r="AH37" s="37">
        <v>6.33</v>
      </c>
      <c r="AI37" s="37">
        <v>6.29</v>
      </c>
      <c r="AJ37" s="37">
        <v>6.25</v>
      </c>
      <c r="AK37" s="37">
        <v>6.21</v>
      </c>
      <c r="AL37" s="37">
        <v>6.17</v>
      </c>
      <c r="AM37" s="37">
        <v>6.1300000000000008</v>
      </c>
      <c r="AN37" s="37">
        <v>6.09</v>
      </c>
      <c r="AO37" s="37">
        <v>6.0500000000000007</v>
      </c>
      <c r="AP37" s="37">
        <v>6.01</v>
      </c>
      <c r="AQ37" s="37">
        <v>5.9700000000000006</v>
      </c>
      <c r="AR37" s="37">
        <v>5.9300000000000006</v>
      </c>
      <c r="AS37" s="37">
        <v>5.8900000000000006</v>
      </c>
      <c r="AT37" s="37">
        <v>5.8500000000000005</v>
      </c>
      <c r="AU37" s="37">
        <v>5.8100000000000005</v>
      </c>
      <c r="AV37" s="37">
        <v>5.7700000000000005</v>
      </c>
      <c r="AW37" s="37">
        <v>5.73</v>
      </c>
      <c r="AX37" s="37">
        <v>5.69</v>
      </c>
      <c r="AY37" s="37">
        <v>5.65</v>
      </c>
      <c r="AZ37" s="45">
        <v>5.61</v>
      </c>
      <c r="BA37" s="45">
        <v>5.57</v>
      </c>
      <c r="BB37" s="45">
        <v>5.53</v>
      </c>
      <c r="BC37" s="45">
        <v>5.49</v>
      </c>
      <c r="BD37" s="45">
        <v>5.45</v>
      </c>
      <c r="BE37" s="45">
        <v>5.41</v>
      </c>
      <c r="BF37" s="45">
        <v>5.37</v>
      </c>
      <c r="BG37" s="45">
        <v>5.33</v>
      </c>
      <c r="BH37" s="45">
        <v>5.2900000000000009</v>
      </c>
      <c r="BI37" s="45">
        <v>5.25</v>
      </c>
      <c r="BJ37" s="45">
        <v>5.2100000000000009</v>
      </c>
      <c r="BK37" s="45">
        <v>5.17</v>
      </c>
      <c r="BL37" s="45">
        <v>5.1300000000000008</v>
      </c>
      <c r="BM37" s="45">
        <v>5.09</v>
      </c>
      <c r="BN37" s="45">
        <v>5.0500000000000007</v>
      </c>
      <c r="BO37" s="45">
        <v>5.01</v>
      </c>
      <c r="BP37" s="45">
        <v>4.9700000000000006</v>
      </c>
      <c r="BQ37" s="45">
        <v>4.93</v>
      </c>
      <c r="BR37" s="45">
        <v>4.8900000000000006</v>
      </c>
      <c r="BS37" s="45">
        <v>4.8500000000000005</v>
      </c>
      <c r="BT37" s="45">
        <v>4.8100000000000005</v>
      </c>
      <c r="BU37" s="45">
        <v>4.7700000000000005</v>
      </c>
      <c r="BV37" s="45">
        <v>4.7300000000000004</v>
      </c>
      <c r="BW37" s="45">
        <v>4.6900000000000004</v>
      </c>
      <c r="BX37" s="45">
        <v>4.6500000000000004</v>
      </c>
      <c r="BY37" s="45">
        <v>4.6100000000000003</v>
      </c>
      <c r="BZ37" s="45">
        <v>4.57</v>
      </c>
      <c r="CA37" s="45">
        <v>4.53</v>
      </c>
    </row>
    <row r="38" spans="1:79" s="44" customFormat="1" x14ac:dyDescent="0.25">
      <c r="A38" s="126" t="s">
        <v>17</v>
      </c>
      <c r="B38" s="45">
        <v>6.85</v>
      </c>
      <c r="C38" s="45">
        <v>6.81</v>
      </c>
      <c r="D38" s="45">
        <v>6.77</v>
      </c>
      <c r="E38" s="45">
        <v>6.7299999999999995</v>
      </c>
      <c r="F38" s="45">
        <v>6.6899999999999995</v>
      </c>
      <c r="G38" s="45">
        <v>6.6499999999999995</v>
      </c>
      <c r="H38" s="45">
        <v>6.6099999999999994</v>
      </c>
      <c r="I38" s="45">
        <v>6.5699999999999994</v>
      </c>
      <c r="J38" s="45">
        <v>6.5299999999999994</v>
      </c>
      <c r="K38" s="45">
        <v>6.4899999999999993</v>
      </c>
      <c r="L38" s="37">
        <v>6.4499999999999993</v>
      </c>
      <c r="M38" s="37">
        <v>6.4099999999999993</v>
      </c>
      <c r="N38" s="37">
        <v>6.3699999999999992</v>
      </c>
      <c r="O38" s="37">
        <v>6.33</v>
      </c>
      <c r="P38" s="37">
        <v>6.2899999999999991</v>
      </c>
      <c r="Q38" s="37">
        <v>6.25</v>
      </c>
      <c r="R38" s="37">
        <v>6.21</v>
      </c>
      <c r="S38" s="37">
        <v>6.17</v>
      </c>
      <c r="T38" s="37">
        <v>6.13</v>
      </c>
      <c r="U38" s="37">
        <v>6.09</v>
      </c>
      <c r="V38" s="37">
        <v>6.05</v>
      </c>
      <c r="W38" s="37">
        <v>6.01</v>
      </c>
      <c r="X38" s="37">
        <v>5.97</v>
      </c>
      <c r="Y38" s="37">
        <v>5.93</v>
      </c>
      <c r="Z38" s="37">
        <v>5.89</v>
      </c>
      <c r="AA38" s="37">
        <v>5.85</v>
      </c>
      <c r="AB38" s="37">
        <v>5.81</v>
      </c>
      <c r="AC38" s="37">
        <v>5.77</v>
      </c>
      <c r="AD38" s="37">
        <v>5.7299999999999995</v>
      </c>
      <c r="AE38" s="37">
        <v>5.6899999999999995</v>
      </c>
      <c r="AF38" s="37">
        <v>5.6499999999999995</v>
      </c>
      <c r="AG38" s="37">
        <v>5.6099999999999994</v>
      </c>
      <c r="AH38" s="37">
        <v>5.5699999999999994</v>
      </c>
      <c r="AI38" s="37">
        <v>5.5299999999999994</v>
      </c>
      <c r="AJ38" s="37">
        <v>5.4899999999999993</v>
      </c>
      <c r="AK38" s="37">
        <v>5.4499999999999993</v>
      </c>
      <c r="AL38" s="37">
        <v>5.41</v>
      </c>
      <c r="AM38" s="37">
        <v>5.3699999999999992</v>
      </c>
      <c r="AN38" s="37">
        <v>5.33</v>
      </c>
      <c r="AO38" s="37">
        <v>5.2899999999999991</v>
      </c>
      <c r="AP38" s="37">
        <v>5.25</v>
      </c>
      <c r="AQ38" s="37">
        <v>5.2099999999999991</v>
      </c>
      <c r="AR38" s="37">
        <v>5.17</v>
      </c>
      <c r="AS38" s="37">
        <v>5.13</v>
      </c>
      <c r="AT38" s="37">
        <v>5.09</v>
      </c>
      <c r="AU38" s="37">
        <v>5.05</v>
      </c>
      <c r="AV38" s="37">
        <v>5.01</v>
      </c>
      <c r="AW38" s="37">
        <v>4.97</v>
      </c>
      <c r="AX38" s="37">
        <v>4.93</v>
      </c>
      <c r="AY38" s="37">
        <v>4.8899999999999997</v>
      </c>
      <c r="AZ38" s="45">
        <v>4.8499999999999996</v>
      </c>
      <c r="BA38" s="45">
        <v>4.8099999999999996</v>
      </c>
      <c r="BB38" s="45">
        <v>4.7699999999999996</v>
      </c>
      <c r="BC38" s="45">
        <v>4.7299999999999995</v>
      </c>
      <c r="BD38" s="45">
        <v>4.6899999999999995</v>
      </c>
      <c r="BE38" s="45">
        <v>4.6499999999999995</v>
      </c>
      <c r="BF38" s="45">
        <v>4.6099999999999994</v>
      </c>
      <c r="BG38" s="45">
        <v>4.5699999999999994</v>
      </c>
      <c r="BH38" s="45">
        <v>4.5299999999999994</v>
      </c>
      <c r="BI38" s="45">
        <v>4.49</v>
      </c>
      <c r="BJ38" s="45">
        <v>4.4499999999999993</v>
      </c>
      <c r="BK38" s="45">
        <v>4.41</v>
      </c>
      <c r="BL38" s="45">
        <v>4.3699999999999992</v>
      </c>
      <c r="BM38" s="45">
        <v>4.33</v>
      </c>
      <c r="BN38" s="45">
        <v>4.2899999999999991</v>
      </c>
      <c r="BO38" s="45">
        <v>4.25</v>
      </c>
      <c r="BP38" s="45">
        <v>4.2099999999999991</v>
      </c>
      <c r="BQ38" s="45">
        <v>4.17</v>
      </c>
      <c r="BR38" s="45">
        <v>4.129999999999999</v>
      </c>
      <c r="BS38" s="45">
        <v>4.09</v>
      </c>
      <c r="BT38" s="45">
        <v>4.0499999999999989</v>
      </c>
      <c r="BU38" s="45">
        <v>4.01</v>
      </c>
      <c r="BV38" s="45">
        <v>3.9699999999999998</v>
      </c>
      <c r="BW38" s="45">
        <v>3.9299999999999997</v>
      </c>
      <c r="BX38" s="45">
        <v>3.8899999999999997</v>
      </c>
      <c r="BY38" s="45">
        <v>3.8499999999999996</v>
      </c>
      <c r="BZ38" s="45">
        <v>3.8099999999999996</v>
      </c>
      <c r="CA38" s="45">
        <v>3.7699999999999996</v>
      </c>
    </row>
    <row r="39" spans="1:79" s="44" customFormat="1" x14ac:dyDescent="0.25">
      <c r="A39" s="126" t="s">
        <v>83</v>
      </c>
      <c r="B39" s="45">
        <v>4.0000000000000036E-2</v>
      </c>
      <c r="C39" s="45">
        <v>4.0000000000000036E-2</v>
      </c>
      <c r="D39" s="45">
        <v>4.0000000000000036E-2</v>
      </c>
      <c r="E39" s="45">
        <v>4.0000000000000036E-2</v>
      </c>
      <c r="F39" s="45">
        <v>4.0000000000000036E-2</v>
      </c>
      <c r="G39" s="45">
        <v>4.0000000000000036E-2</v>
      </c>
      <c r="H39" s="45">
        <v>4.0000000000000036E-2</v>
      </c>
      <c r="I39" s="45">
        <v>4.0000000000000036E-2</v>
      </c>
      <c r="J39" s="45">
        <v>4.0000000000000036E-2</v>
      </c>
      <c r="K39" s="45">
        <v>4.0000000000000036E-2</v>
      </c>
      <c r="L39" s="37">
        <v>4.0000000000000036E-2</v>
      </c>
      <c r="M39" s="37">
        <v>3.9999999999999147E-2</v>
      </c>
      <c r="N39" s="37">
        <v>4.0000000000000924E-2</v>
      </c>
      <c r="O39" s="37">
        <v>3.9999999999999147E-2</v>
      </c>
      <c r="P39" s="37">
        <v>4.0000000000000036E-2</v>
      </c>
      <c r="Q39" s="37">
        <v>4.0000000000000036E-2</v>
      </c>
      <c r="R39" s="37">
        <v>4.0000000000000036E-2</v>
      </c>
      <c r="S39" s="37">
        <v>4.0000000000000036E-2</v>
      </c>
      <c r="T39" s="37">
        <v>4.0000000000000036E-2</v>
      </c>
      <c r="U39" s="37">
        <v>4.0000000000000036E-2</v>
      </c>
      <c r="V39" s="37">
        <v>4.0000000000000036E-2</v>
      </c>
      <c r="W39" s="37">
        <v>4.0000000000000036E-2</v>
      </c>
      <c r="X39" s="37">
        <v>4.0000000000000036E-2</v>
      </c>
      <c r="Y39" s="37">
        <v>4.0000000000000036E-2</v>
      </c>
      <c r="Z39" s="37">
        <v>4.0000000000000036E-2</v>
      </c>
      <c r="AA39" s="37">
        <v>4.0000000000000036E-2</v>
      </c>
      <c r="AB39" s="37">
        <v>4.0000000000000036E-2</v>
      </c>
      <c r="AC39" s="37">
        <v>4.0000000000000036E-2</v>
      </c>
      <c r="AD39" s="37">
        <v>4.0000000000000036E-2</v>
      </c>
      <c r="AE39" s="37">
        <v>4.0000000000000036E-2</v>
      </c>
      <c r="AF39" s="37">
        <v>4.0000000000000036E-2</v>
      </c>
      <c r="AG39" s="37">
        <v>4.0000000000000036E-2</v>
      </c>
      <c r="AH39" s="37">
        <v>4.0000000000000036E-2</v>
      </c>
      <c r="AI39" s="37">
        <v>4.0000000000000036E-2</v>
      </c>
      <c r="AJ39" s="37">
        <v>4.0000000000000036E-2</v>
      </c>
      <c r="AK39" s="37">
        <v>4.0000000000000036E-2</v>
      </c>
      <c r="AL39" s="37">
        <v>3.9999999999999147E-2</v>
      </c>
      <c r="AM39" s="37">
        <v>4.0000000000000924E-2</v>
      </c>
      <c r="AN39" s="37">
        <v>3.9999999999999147E-2</v>
      </c>
      <c r="AO39" s="37">
        <v>4.0000000000000924E-2</v>
      </c>
      <c r="AP39" s="37">
        <v>3.9999999999999147E-2</v>
      </c>
      <c r="AQ39" s="37">
        <v>4.0000000000000036E-2</v>
      </c>
      <c r="AR39" s="37">
        <v>4.0000000000000036E-2</v>
      </c>
      <c r="AS39" s="37">
        <v>4.0000000000000036E-2</v>
      </c>
      <c r="AT39" s="37">
        <v>4.0000000000000036E-2</v>
      </c>
      <c r="AU39" s="37">
        <v>4.0000000000000036E-2</v>
      </c>
      <c r="AV39" s="37">
        <v>4.0000000000000036E-2</v>
      </c>
      <c r="AW39" s="37">
        <v>4.0000000000000036E-2</v>
      </c>
      <c r="AX39" s="37">
        <v>4.0000000000000036E-2</v>
      </c>
      <c r="AY39" s="37">
        <v>4.0000000000000036E-2</v>
      </c>
      <c r="AZ39" s="45">
        <v>4.0000000000000036E-2</v>
      </c>
      <c r="BA39" s="45">
        <v>4.0000000000000036E-2</v>
      </c>
      <c r="BB39" s="45">
        <v>4.0000000000000036E-2</v>
      </c>
      <c r="BC39" s="45">
        <v>4.0000000000000036E-2</v>
      </c>
      <c r="BD39" s="45">
        <v>4.0000000000000036E-2</v>
      </c>
      <c r="BE39" s="45">
        <v>4.0000000000000036E-2</v>
      </c>
      <c r="BF39" s="45">
        <v>4.0000000000000036E-2</v>
      </c>
      <c r="BG39" s="45">
        <v>3.9999999999999147E-2</v>
      </c>
      <c r="BH39" s="45">
        <v>4.0000000000000924E-2</v>
      </c>
      <c r="BI39" s="45">
        <v>3.9999999999999147E-2</v>
      </c>
      <c r="BJ39" s="45">
        <v>4.0000000000000924E-2</v>
      </c>
      <c r="BK39" s="45">
        <v>3.9999999999999147E-2</v>
      </c>
      <c r="BL39" s="45">
        <v>4.0000000000000924E-2</v>
      </c>
      <c r="BM39" s="45">
        <v>3.9999999999999147E-2</v>
      </c>
      <c r="BN39" s="45">
        <v>4.0000000000000924E-2</v>
      </c>
      <c r="BO39" s="45">
        <v>3.9999999999999147E-2</v>
      </c>
      <c r="BP39" s="45">
        <v>4.0000000000000924E-2</v>
      </c>
      <c r="BQ39" s="45">
        <v>3.9999999999999147E-2</v>
      </c>
      <c r="BR39" s="45">
        <v>4.0000000000000036E-2</v>
      </c>
      <c r="BS39" s="45">
        <v>4.0000000000000036E-2</v>
      </c>
      <c r="BT39" s="45">
        <v>4.0000000000000036E-2</v>
      </c>
      <c r="BU39" s="45">
        <v>4.0000000000000036E-2</v>
      </c>
      <c r="BV39" s="45">
        <v>4.0000000000000036E-2</v>
      </c>
      <c r="BW39" s="45">
        <v>4.0000000000000036E-2</v>
      </c>
      <c r="BX39" s="45">
        <v>4.0000000000000036E-2</v>
      </c>
      <c r="BY39" s="45">
        <v>4.0000000000000036E-2</v>
      </c>
      <c r="BZ39" s="45">
        <v>4.0000000000000036E-2</v>
      </c>
      <c r="CA39" s="45">
        <v>0.04</v>
      </c>
    </row>
    <row r="40" spans="1:79" s="44" customFormat="1" x14ac:dyDescent="0.25">
      <c r="A40" s="126" t="s">
        <v>84</v>
      </c>
      <c r="B40" s="45">
        <v>4.0000000000000036E-2</v>
      </c>
      <c r="C40" s="45">
        <v>4.0000000000000036E-2</v>
      </c>
      <c r="D40" s="45">
        <v>4.0000000000000036E-2</v>
      </c>
      <c r="E40" s="45">
        <v>4.0000000000000036E-2</v>
      </c>
      <c r="F40" s="45">
        <v>4.0000000000000036E-2</v>
      </c>
      <c r="G40" s="45">
        <v>4.0000000000000036E-2</v>
      </c>
      <c r="H40" s="45">
        <v>4.0000000000000036E-2</v>
      </c>
      <c r="I40" s="45">
        <v>4.0000000000000036E-2</v>
      </c>
      <c r="J40" s="45">
        <v>4.0000000000000036E-2</v>
      </c>
      <c r="K40" s="45">
        <v>4.0000000000000036E-2</v>
      </c>
      <c r="L40" s="45">
        <v>4.0000000000000036E-2</v>
      </c>
      <c r="M40" s="45">
        <v>4.0000000000000036E-2</v>
      </c>
      <c r="N40" s="45">
        <v>3.9999999999999147E-2</v>
      </c>
      <c r="O40" s="45">
        <v>4.0000000000000924E-2</v>
      </c>
      <c r="P40" s="45">
        <v>3.9999999999999147E-2</v>
      </c>
      <c r="Q40" s="45">
        <v>4.0000000000000036E-2</v>
      </c>
      <c r="R40" s="45">
        <v>4.0000000000000036E-2</v>
      </c>
      <c r="S40" s="45">
        <v>4.0000000000000036E-2</v>
      </c>
      <c r="T40" s="45">
        <v>4.0000000000000036E-2</v>
      </c>
      <c r="U40" s="45">
        <v>4.0000000000000036E-2</v>
      </c>
      <c r="V40" s="45">
        <v>4.0000000000000036E-2</v>
      </c>
      <c r="W40" s="45">
        <v>4.0000000000000036E-2</v>
      </c>
      <c r="X40" s="45">
        <v>4.0000000000000036E-2</v>
      </c>
      <c r="Y40" s="45">
        <v>4.0000000000000036E-2</v>
      </c>
      <c r="Z40" s="45">
        <v>4.0000000000000036E-2</v>
      </c>
      <c r="AA40" s="45">
        <v>4.0000000000000036E-2</v>
      </c>
      <c r="AB40" s="45">
        <v>4.0000000000000036E-2</v>
      </c>
      <c r="AC40" s="45">
        <v>4.0000000000000036E-2</v>
      </c>
      <c r="AD40" s="45">
        <v>4.0000000000000036E-2</v>
      </c>
      <c r="AE40" s="45">
        <v>4.0000000000000036E-2</v>
      </c>
      <c r="AF40" s="45">
        <v>4.0000000000000036E-2</v>
      </c>
      <c r="AG40" s="45">
        <v>4.0000000000000036E-2</v>
      </c>
      <c r="AH40" s="45">
        <v>4.0000000000000036E-2</v>
      </c>
      <c r="AI40" s="45">
        <v>4.0000000000000036E-2</v>
      </c>
      <c r="AJ40" s="45">
        <v>4.0000000000000036E-2</v>
      </c>
      <c r="AK40" s="45">
        <v>3.9999999999999147E-2</v>
      </c>
      <c r="AL40" s="45">
        <v>4.0000000000000924E-2</v>
      </c>
      <c r="AM40" s="45">
        <v>3.9999999999999147E-2</v>
      </c>
      <c r="AN40" s="45">
        <v>4.0000000000000924E-2</v>
      </c>
      <c r="AO40" s="45">
        <v>3.9999999999999147E-2</v>
      </c>
      <c r="AP40" s="45">
        <v>4.0000000000000924E-2</v>
      </c>
      <c r="AQ40" s="45">
        <v>3.9999999999999147E-2</v>
      </c>
      <c r="AR40" s="45">
        <v>4.0000000000000036E-2</v>
      </c>
      <c r="AS40" s="45">
        <v>4.0000000000000036E-2</v>
      </c>
      <c r="AT40" s="45">
        <v>4.0000000000000036E-2</v>
      </c>
      <c r="AU40" s="45">
        <v>4.0000000000000036E-2</v>
      </c>
      <c r="AV40" s="45">
        <v>4.0000000000000036E-2</v>
      </c>
      <c r="AW40" s="45">
        <v>4.0000000000000036E-2</v>
      </c>
      <c r="AX40" s="45">
        <v>4.0000000000000036E-2</v>
      </c>
      <c r="AY40" s="45">
        <v>4.0000000000000036E-2</v>
      </c>
      <c r="AZ40" s="45">
        <v>4.0000000000000036E-2</v>
      </c>
      <c r="BA40" s="45">
        <v>4.0000000000000036E-2</v>
      </c>
      <c r="BB40" s="45">
        <v>4.0000000000000036E-2</v>
      </c>
      <c r="BC40" s="45">
        <v>4.0000000000000036E-2</v>
      </c>
      <c r="BD40" s="45">
        <v>4.0000000000000036E-2</v>
      </c>
      <c r="BE40" s="45">
        <v>4.0000000000000036E-2</v>
      </c>
      <c r="BF40" s="45">
        <v>4.0000000000000036E-2</v>
      </c>
      <c r="BG40" s="45">
        <v>4.0000000000000036E-2</v>
      </c>
      <c r="BH40" s="45">
        <v>3.9999999999999147E-2</v>
      </c>
      <c r="BI40" s="45">
        <v>4.0000000000000924E-2</v>
      </c>
      <c r="BJ40" s="45">
        <v>3.9999999999999147E-2</v>
      </c>
      <c r="BK40" s="45">
        <v>4.0000000000000924E-2</v>
      </c>
      <c r="BL40" s="45">
        <v>3.9999999999999147E-2</v>
      </c>
      <c r="BM40" s="45">
        <v>4.0000000000000924E-2</v>
      </c>
      <c r="BN40" s="45">
        <v>3.9999999999999147E-2</v>
      </c>
      <c r="BO40" s="45">
        <v>4.0000000000000924E-2</v>
      </c>
      <c r="BP40" s="45">
        <v>3.9999999999999147E-2</v>
      </c>
      <c r="BQ40" s="45">
        <v>4.0000000000000924E-2</v>
      </c>
      <c r="BR40" s="45">
        <v>3.9999999999999147E-2</v>
      </c>
      <c r="BS40" s="45">
        <v>4.0000000000000924E-2</v>
      </c>
      <c r="BT40" s="45">
        <v>3.9999999999999147E-2</v>
      </c>
      <c r="BU40" s="45">
        <v>4.0000000000000036E-2</v>
      </c>
      <c r="BV40" s="45">
        <v>4.0000000000000036E-2</v>
      </c>
      <c r="BW40" s="45">
        <v>4.0000000000000036E-2</v>
      </c>
      <c r="BX40" s="45">
        <v>4.0000000000000036E-2</v>
      </c>
      <c r="BY40" s="45">
        <v>4.0000000000000036E-2</v>
      </c>
      <c r="BZ40" s="45">
        <v>4.0000000000000036E-2</v>
      </c>
      <c r="CA40" s="45">
        <v>0.04</v>
      </c>
    </row>
    <row r="41" spans="1:79" s="44" customFormat="1" x14ac:dyDescent="0.25">
      <c r="A41" s="126" t="s">
        <v>86</v>
      </c>
      <c r="B41" s="46">
        <v>9.9868593955322035E-2</v>
      </c>
      <c r="C41" s="46">
        <v>0.10039630118890365</v>
      </c>
      <c r="D41" s="46">
        <v>0.10092961487383807</v>
      </c>
      <c r="E41" s="46">
        <v>0.10146862483311091</v>
      </c>
      <c r="F41" s="46">
        <v>0.10201342281879204</v>
      </c>
      <c r="G41" s="46">
        <v>0.10256410256410266</v>
      </c>
      <c r="H41" s="46">
        <v>0.10312075983717783</v>
      </c>
      <c r="I41" s="46">
        <v>0.10368349249658945</v>
      </c>
      <c r="J41" s="46">
        <v>0.10425240054869693</v>
      </c>
      <c r="K41" s="46">
        <v>0.10482758620689664</v>
      </c>
      <c r="L41" s="46">
        <v>0.10540915395284337</v>
      </c>
      <c r="M41" s="46">
        <v>0.10599721059972116</v>
      </c>
      <c r="N41" s="46">
        <v>0.10659186535764396</v>
      </c>
      <c r="O41" s="46">
        <v>0.10719322990126937</v>
      </c>
      <c r="P41" s="46">
        <v>0.10780141843971652</v>
      </c>
      <c r="Q41" s="46">
        <v>0.10841654778887312</v>
      </c>
      <c r="R41" s="46">
        <v>0.10903873744619808</v>
      </c>
      <c r="S41" s="46">
        <v>0.10966810966810976</v>
      </c>
      <c r="T41" s="46">
        <v>0.11030478955007265</v>
      </c>
      <c r="U41" s="46">
        <v>0.11094890510948914</v>
      </c>
      <c r="V41" s="46">
        <v>0.11160058737151257</v>
      </c>
      <c r="W41" s="46">
        <v>0.11225997045790261</v>
      </c>
      <c r="X41" s="46">
        <v>0.11292719167904913</v>
      </c>
      <c r="Y41" s="46">
        <v>0.11360239162929756</v>
      </c>
      <c r="Z41" s="46">
        <v>0.11428571428571438</v>
      </c>
      <c r="AA41" s="46">
        <v>0.11497730711043883</v>
      </c>
      <c r="AB41" s="46">
        <v>0.11567732115677332</v>
      </c>
      <c r="AC41" s="46">
        <v>0.11638591117917314</v>
      </c>
      <c r="AD41" s="46">
        <v>0.11710323574730365</v>
      </c>
      <c r="AE41" s="46">
        <v>0.11782945736434118</v>
      </c>
      <c r="AF41" s="46">
        <v>0.11856474258970369</v>
      </c>
      <c r="AG41" s="46">
        <v>0.11930926216640513</v>
      </c>
      <c r="AH41" s="46">
        <v>0.12006319115323866</v>
      </c>
      <c r="AI41" s="46">
        <v>0.12082670906200328</v>
      </c>
      <c r="AJ41" s="46">
        <v>0.12160000000000011</v>
      </c>
      <c r="AK41" s="46">
        <v>0.12238325281803554</v>
      </c>
      <c r="AL41" s="46">
        <v>0.12317666126418149</v>
      </c>
      <c r="AM41" s="46">
        <v>0.12398042414355652</v>
      </c>
      <c r="AN41" s="46">
        <v>0.12479474548440063</v>
      </c>
      <c r="AO41" s="46">
        <v>0.12561983471074403</v>
      </c>
      <c r="AP41" s="46">
        <v>0.12645590682196337</v>
      </c>
      <c r="AQ41" s="46">
        <v>0.12730318257956474</v>
      </c>
      <c r="AR41" s="46">
        <v>0.12816188870151782</v>
      </c>
      <c r="AS41" s="46">
        <v>0.12903225806451624</v>
      </c>
      <c r="AT41" s="46">
        <v>0.12991452991453001</v>
      </c>
      <c r="AU41" s="46">
        <v>0.13080895008605861</v>
      </c>
      <c r="AV41" s="46">
        <v>0.13171577123050271</v>
      </c>
      <c r="AW41" s="46">
        <v>0.13263525305410134</v>
      </c>
      <c r="AX41" s="46">
        <v>0.13356766256590522</v>
      </c>
      <c r="AY41" s="46">
        <v>0.13451327433628329</v>
      </c>
      <c r="AZ41" s="46">
        <v>0.13547237076648852</v>
      </c>
      <c r="BA41" s="46">
        <v>0.13644524236983854</v>
      </c>
      <c r="BB41" s="46">
        <v>0.13743218806509958</v>
      </c>
      <c r="BC41" s="46">
        <v>0.13843351548269592</v>
      </c>
      <c r="BD41" s="46">
        <v>0.13944954128440379</v>
      </c>
      <c r="BE41" s="46">
        <v>0.14048059149722747</v>
      </c>
      <c r="BF41" s="46">
        <v>0.14152700186219752</v>
      </c>
      <c r="BG41" s="46">
        <v>0.14258911819887443</v>
      </c>
      <c r="BH41" s="46">
        <v>0.14366729678638968</v>
      </c>
      <c r="BI41" s="46">
        <v>0.14476190476190473</v>
      </c>
      <c r="BJ41" s="46">
        <v>0.1458733205374283</v>
      </c>
      <c r="BK41" s="46">
        <v>0.14700193423597674</v>
      </c>
      <c r="BL41" s="46">
        <v>0.14814814814814842</v>
      </c>
      <c r="BM41" s="46">
        <v>0.14931237721021606</v>
      </c>
      <c r="BN41" s="46">
        <v>0.1504950495049508</v>
      </c>
      <c r="BO41" s="46">
        <v>0.1516966067864271</v>
      </c>
      <c r="BP41" s="46">
        <v>0.15291750503018139</v>
      </c>
      <c r="BQ41" s="46">
        <v>0.15415821501014196</v>
      </c>
      <c r="BR41" s="46">
        <v>0.1554192229038858</v>
      </c>
      <c r="BS41" s="46">
        <v>0.15670103092783516</v>
      </c>
      <c r="BT41" s="46">
        <v>0.15800415800415832</v>
      </c>
      <c r="BU41" s="46">
        <v>0.15932914046121605</v>
      </c>
      <c r="BV41" s="46">
        <v>0.16067653276955615</v>
      </c>
      <c r="BW41" s="46">
        <v>0.16204690831556517</v>
      </c>
      <c r="BX41" s="46">
        <v>0.16344086021505388</v>
      </c>
      <c r="BY41" s="46">
        <v>0.16485900216919752</v>
      </c>
      <c r="BZ41" s="46">
        <v>0.16630196936542682</v>
      </c>
      <c r="CA41" s="46">
        <v>0.1677704194260487</v>
      </c>
    </row>
    <row r="42" spans="1:79" s="44" customFormat="1" x14ac:dyDescent="0.25">
      <c r="A42" s="126" t="s">
        <v>85</v>
      </c>
      <c r="B42" s="45">
        <v>0.76000000000000068</v>
      </c>
      <c r="C42" s="45">
        <v>0.76000000000000068</v>
      </c>
      <c r="D42" s="45">
        <v>0.76000000000000068</v>
      </c>
      <c r="E42" s="45">
        <v>0.76000000000000068</v>
      </c>
      <c r="F42" s="45">
        <v>0.76000000000000068</v>
      </c>
      <c r="G42" s="45">
        <v>0.76000000000000068</v>
      </c>
      <c r="H42" s="45">
        <v>0.76000000000000068</v>
      </c>
      <c r="I42" s="45">
        <v>0.76000000000000068</v>
      </c>
      <c r="J42" s="45">
        <v>0.76000000000000068</v>
      </c>
      <c r="K42" s="45">
        <v>0.76000000000000068</v>
      </c>
      <c r="L42" s="45">
        <v>0.76000000000000068</v>
      </c>
      <c r="M42" s="45">
        <v>0.76000000000000068</v>
      </c>
      <c r="N42" s="45">
        <v>0.76000000000000156</v>
      </c>
      <c r="O42" s="45">
        <v>0.75999999999999979</v>
      </c>
      <c r="P42" s="45">
        <v>0.76000000000000156</v>
      </c>
      <c r="Q42" s="45">
        <v>0.76000000000000068</v>
      </c>
      <c r="R42" s="45">
        <v>0.76000000000000068</v>
      </c>
      <c r="S42" s="45">
        <v>0.76000000000000068</v>
      </c>
      <c r="T42" s="45">
        <v>0.76000000000000068</v>
      </c>
      <c r="U42" s="45">
        <v>0.76000000000000068</v>
      </c>
      <c r="V42" s="45">
        <v>0.76000000000000068</v>
      </c>
      <c r="W42" s="45">
        <v>0.76000000000000068</v>
      </c>
      <c r="X42" s="45">
        <v>0.76000000000000068</v>
      </c>
      <c r="Y42" s="45">
        <v>0.76000000000000068</v>
      </c>
      <c r="Z42" s="45">
        <v>0.76000000000000068</v>
      </c>
      <c r="AA42" s="45">
        <v>0.76000000000000068</v>
      </c>
      <c r="AB42" s="45">
        <v>0.76000000000000068</v>
      </c>
      <c r="AC42" s="45">
        <v>0.76000000000000068</v>
      </c>
      <c r="AD42" s="45">
        <v>0.76000000000000068</v>
      </c>
      <c r="AE42" s="45">
        <v>0.76000000000000068</v>
      </c>
      <c r="AF42" s="45">
        <v>0.76000000000000068</v>
      </c>
      <c r="AG42" s="45">
        <v>0.76000000000000068</v>
      </c>
      <c r="AH42" s="45">
        <v>0.76000000000000068</v>
      </c>
      <c r="AI42" s="45">
        <v>0.76000000000000068</v>
      </c>
      <c r="AJ42" s="45">
        <v>0.76000000000000068</v>
      </c>
      <c r="AK42" s="45">
        <v>0.76000000000000068</v>
      </c>
      <c r="AL42" s="45">
        <v>0.75999999999999979</v>
      </c>
      <c r="AM42" s="45">
        <v>0.76000000000000156</v>
      </c>
      <c r="AN42" s="45">
        <v>0.75999999999999979</v>
      </c>
      <c r="AO42" s="45">
        <v>0.76000000000000156</v>
      </c>
      <c r="AP42" s="45">
        <v>0.75999999999999979</v>
      </c>
      <c r="AQ42" s="45">
        <v>0.76000000000000156</v>
      </c>
      <c r="AR42" s="45">
        <v>0.76000000000000068</v>
      </c>
      <c r="AS42" s="45">
        <v>0.76000000000000068</v>
      </c>
      <c r="AT42" s="45">
        <v>0.76000000000000068</v>
      </c>
      <c r="AU42" s="45">
        <v>0.76000000000000068</v>
      </c>
      <c r="AV42" s="45">
        <v>0.76000000000000068</v>
      </c>
      <c r="AW42" s="45">
        <v>0.76000000000000068</v>
      </c>
      <c r="AX42" s="45">
        <v>0.76000000000000068</v>
      </c>
      <c r="AY42" s="45">
        <v>0.76000000000000068</v>
      </c>
      <c r="AZ42" s="45">
        <v>0.76000000000000068</v>
      </c>
      <c r="BA42" s="45">
        <v>0.76000000000000068</v>
      </c>
      <c r="BB42" s="45">
        <v>0.76000000000000068</v>
      </c>
      <c r="BC42" s="45">
        <v>0.76000000000000068</v>
      </c>
      <c r="BD42" s="45">
        <v>0.76000000000000068</v>
      </c>
      <c r="BE42" s="45">
        <v>0.76000000000000068</v>
      </c>
      <c r="BF42" s="45">
        <v>0.76000000000000068</v>
      </c>
      <c r="BG42" s="45">
        <v>0.76000000000000068</v>
      </c>
      <c r="BH42" s="45">
        <v>0.76000000000000156</v>
      </c>
      <c r="BI42" s="45">
        <v>0.75999999999999979</v>
      </c>
      <c r="BJ42" s="45">
        <v>0.76000000000000156</v>
      </c>
      <c r="BK42" s="45">
        <v>0.75999999999999979</v>
      </c>
      <c r="BL42" s="45">
        <v>0.76000000000000156</v>
      </c>
      <c r="BM42" s="45">
        <v>0.75999999999999979</v>
      </c>
      <c r="BN42" s="45">
        <v>0.76000000000000156</v>
      </c>
      <c r="BO42" s="45">
        <v>0.75999999999999979</v>
      </c>
      <c r="BP42" s="45">
        <v>0.76000000000000156</v>
      </c>
      <c r="BQ42" s="45">
        <v>0.75999999999999979</v>
      </c>
      <c r="BR42" s="45">
        <v>0.76000000000000156</v>
      </c>
      <c r="BS42" s="45">
        <v>0.76000000000000068</v>
      </c>
      <c r="BT42" s="45">
        <v>0.76000000000000156</v>
      </c>
      <c r="BU42" s="45">
        <v>0.76000000000000068</v>
      </c>
      <c r="BV42" s="45">
        <v>0.76000000000000068</v>
      </c>
      <c r="BW42" s="45">
        <v>0.76000000000000068</v>
      </c>
      <c r="BX42" s="45">
        <v>0.76000000000000068</v>
      </c>
      <c r="BY42" s="45">
        <v>0.76000000000000068</v>
      </c>
      <c r="BZ42" s="45">
        <v>0.76000000000000068</v>
      </c>
      <c r="CA42" s="45">
        <v>0.76000000000000068</v>
      </c>
    </row>
    <row r="43" spans="1:79" x14ac:dyDescent="0.25">
      <c r="A43" s="128" t="s">
        <v>72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79" s="35" customFormat="1" x14ac:dyDescent="0.25">
      <c r="A44" s="127" t="s">
        <v>16</v>
      </c>
      <c r="B44" s="17">
        <v>734.40312549166413</v>
      </c>
      <c r="C44" s="17">
        <v>731.08826412763517</v>
      </c>
      <c r="D44" s="17">
        <v>727.76463324312715</v>
      </c>
      <c r="E44" s="17">
        <v>724.43216286794598</v>
      </c>
      <c r="F44" s="17">
        <v>721.09078209645497</v>
      </c>
      <c r="G44" s="17">
        <v>717.74041906997252</v>
      </c>
      <c r="H44" s="17">
        <v>714.38100095874222</v>
      </c>
      <c r="I44" s="17">
        <v>711.0124539434596</v>
      </c>
      <c r="J44" s="17">
        <v>707.63470319634712</v>
      </c>
      <c r="K44" s="17">
        <v>704.24767286175882</v>
      </c>
      <c r="L44" s="38">
        <v>700.85128603630608</v>
      </c>
      <c r="M44" s="38">
        <v>697.44546474848255</v>
      </c>
      <c r="N44" s="38">
        <v>694.03012993777975</v>
      </c>
      <c r="O44" s="38">
        <v>690.60520143327381</v>
      </c>
      <c r="P44" s="38">
        <v>687.17059793166698</v>
      </c>
      <c r="Q44" s="38">
        <v>683.72623697476956</v>
      </c>
      <c r="R44" s="38">
        <v>680.27203492640058</v>
      </c>
      <c r="S44" s="38">
        <v>676.80790694869245</v>
      </c>
      <c r="T44" s="38">
        <v>673.33376697777976</v>
      </c>
      <c r="U44" s="38">
        <v>669.84952769884944</v>
      </c>
      <c r="V44" s="38">
        <v>666.35510052053769</v>
      </c>
      <c r="W44" s="38">
        <v>662.85039554864727</v>
      </c>
      <c r="X44" s="38">
        <v>659.3353215591643</v>
      </c>
      <c r="Y44" s="38">
        <v>655.80978597055366</v>
      </c>
      <c r="Z44" s="38">
        <v>652.27369481530843</v>
      </c>
      <c r="AA44" s="38">
        <v>648.72695271072507</v>
      </c>
      <c r="AB44" s="38">
        <v>645.16946282888546</v>
      </c>
      <c r="AC44" s="38">
        <v>641.60112686581169</v>
      </c>
      <c r="AD44" s="38">
        <v>638.02184500977137</v>
      </c>
      <c r="AE44" s="38">
        <v>634.43151590870264</v>
      </c>
      <c r="AF44" s="38">
        <v>630.83003663672719</v>
      </c>
      <c r="AG44" s="38">
        <v>627.21730265972269</v>
      </c>
      <c r="AH44" s="38">
        <v>623.59320779992004</v>
      </c>
      <c r="AI44" s="38">
        <v>619.9576441994933</v>
      </c>
      <c r="AJ44" s="38">
        <v>616.31050228310505</v>
      </c>
      <c r="AK44" s="38">
        <v>612.65167071937105</v>
      </c>
      <c r="AL44" s="38">
        <v>608.98103638120733</v>
      </c>
      <c r="AM44" s="38">
        <v>605.29848430501806</v>
      </c>
      <c r="AN44" s="38">
        <v>601.60389764868171</v>
      </c>
      <c r="AO44" s="38">
        <v>597.89715764829634</v>
      </c>
      <c r="AP44" s="38">
        <v>594.17814357363125</v>
      </c>
      <c r="AQ44" s="38">
        <v>590.44673268224813</v>
      </c>
      <c r="AR44" s="38">
        <v>586.70280017223035</v>
      </c>
      <c r="AS44" s="38">
        <v>582.94621913347919</v>
      </c>
      <c r="AT44" s="38">
        <v>579.17686049751831</v>
      </c>
      <c r="AU44" s="38">
        <v>575.394592985749</v>
      </c>
      <c r="AV44" s="38">
        <v>571.59928305610163</v>
      </c>
      <c r="AW44" s="38">
        <v>567.79079484802037</v>
      </c>
      <c r="AX44" s="38">
        <v>563.9689901257135</v>
      </c>
      <c r="AY44" s="38">
        <v>560.13372821960854</v>
      </c>
      <c r="AZ44" s="17">
        <v>556.28486596593723</v>
      </c>
      <c r="BA44" s="17">
        <v>552.42225764437865</v>
      </c>
      <c r="BB44" s="17">
        <v>548.54575491368473</v>
      </c>
      <c r="BC44" s="17">
        <v>544.65520674520383</v>
      </c>
      <c r="BD44" s="17">
        <v>540.75045935422395</v>
      </c>
      <c r="BE44" s="17">
        <v>536.83135612904175</v>
      </c>
      <c r="BF44" s="17">
        <v>532.89773755766817</v>
      </c>
      <c r="BG44" s="17">
        <v>528.94944115207272</v>
      </c>
      <c r="BH44" s="17">
        <v>524.9863013698631</v>
      </c>
      <c r="BI44" s="17">
        <v>521.00814953329677</v>
      </c>
      <c r="BJ44" s="17">
        <v>517.01481374550951</v>
      </c>
      <c r="BK44" s="17">
        <v>513.00611880384213</v>
      </c>
      <c r="BL44" s="17">
        <v>508.98188611014854</v>
      </c>
      <c r="BM44" s="17">
        <v>504.94193357794313</v>
      </c>
      <c r="BN44" s="17">
        <v>500.88607553626628</v>
      </c>
      <c r="BO44" s="17">
        <v>496.81412263010918</v>
      </c>
      <c r="BP44" s="17">
        <v>492.72588171725812</v>
      </c>
      <c r="BQ44" s="17">
        <v>488.62115576139342</v>
      </c>
      <c r="BR44" s="17">
        <v>484.49974372127775</v>
      </c>
      <c r="BS44" s="17">
        <v>480.3614404358558</v>
      </c>
      <c r="BT44" s="17">
        <v>476.20603650508269</v>
      </c>
      <c r="BU44" s="17">
        <v>472.03331816628111</v>
      </c>
      <c r="BV44" s="17">
        <v>467.84306716582398</v>
      </c>
      <c r="BW44" s="17">
        <v>463.63506062592307</v>
      </c>
      <c r="BX44" s="17">
        <v>459.40907090629349</v>
      </c>
      <c r="BY44" s="17">
        <v>455.16486546045161</v>
      </c>
      <c r="BZ44" s="17">
        <v>450.90220668639046</v>
      </c>
      <c r="CA44" s="17">
        <v>446.62085177135907</v>
      </c>
    </row>
    <row r="45" spans="1:79" s="35" customFormat="1" x14ac:dyDescent="0.25">
      <c r="A45" s="127" t="s">
        <v>17</v>
      </c>
      <c r="B45" s="17">
        <v>732.57233925984633</v>
      </c>
      <c r="C45" s="17">
        <v>728.89311064422009</v>
      </c>
      <c r="D45" s="17">
        <v>725.20306069785477</v>
      </c>
      <c r="E45" s="17">
        <v>721.50209337238925</v>
      </c>
      <c r="F45" s="17">
        <v>717.79011119015036</v>
      </c>
      <c r="G45" s="17">
        <v>714.06701521419484</v>
      </c>
      <c r="H45" s="17">
        <v>710.33270501754248</v>
      </c>
      <c r="I45" s="17">
        <v>706.58707865156703</v>
      </c>
      <c r="J45" s="17">
        <v>702.83003261352292</v>
      </c>
      <c r="K45" s="17">
        <v>699.06146181317285</v>
      </c>
      <c r="L45" s="38">
        <v>695.28125953848996</v>
      </c>
      <c r="M45" s="38">
        <v>691.4893174204002</v>
      </c>
      <c r="N45" s="38">
        <v>687.68552539653479</v>
      </c>
      <c r="O45" s="38">
        <v>683.86977167395435</v>
      </c>
      <c r="P45" s="38">
        <v>680.04194269081279</v>
      </c>
      <c r="Q45" s="38">
        <v>676.20192307692321</v>
      </c>
      <c r="R45" s="38">
        <v>672.34959561318396</v>
      </c>
      <c r="S45" s="38">
        <v>668.48484118982901</v>
      </c>
      <c r="T45" s="38">
        <v>664.60753876345666</v>
      </c>
      <c r="U45" s="38">
        <v>660.71756531279482</v>
      </c>
      <c r="V45" s="38">
        <v>656.81479579315805</v>
      </c>
      <c r="W45" s="38">
        <v>652.8991030895445</v>
      </c>
      <c r="X45" s="38">
        <v>648.9703579683287</v>
      </c>
      <c r="Y45" s="38">
        <v>645.02842902749239</v>
      </c>
      <c r="Z45" s="38">
        <v>641.07318264534592</v>
      </c>
      <c r="AA45" s="38">
        <v>637.10448292767546</v>
      </c>
      <c r="AB45" s="38">
        <v>633.12219165326439</v>
      </c>
      <c r="AC45" s="38">
        <v>629.12616821772258</v>
      </c>
      <c r="AD45" s="38">
        <v>625.11626957556007</v>
      </c>
      <c r="AE45" s="38">
        <v>621.09235018043887</v>
      </c>
      <c r="AF45" s="38">
        <v>617.05426192353002</v>
      </c>
      <c r="AG45" s="38">
        <v>613.00185406990488</v>
      </c>
      <c r="AH45" s="38">
        <v>608.93497319287951</v>
      </c>
      <c r="AI45" s="38">
        <v>604.85346310623527</v>
      </c>
      <c r="AJ45" s="38">
        <v>600.75716479422908</v>
      </c>
      <c r="AK45" s="38">
        <v>596.64591633930297</v>
      </c>
      <c r="AL45" s="38">
        <v>592.51955284740461</v>
      </c>
      <c r="AM45" s="38">
        <v>588.37790637081423</v>
      </c>
      <c r="AN45" s="38">
        <v>584.2208058283843</v>
      </c>
      <c r="AO45" s="38">
        <v>580.04807692307691</v>
      </c>
      <c r="AP45" s="38">
        <v>575.85954205669236</v>
      </c>
      <c r="AQ45" s="38">
        <v>571.65502024166619</v>
      </c>
      <c r="AR45" s="38">
        <v>567.43432700981464</v>
      </c>
      <c r="AS45" s="38">
        <v>563.1972743178967</v>
      </c>
      <c r="AT45" s="38">
        <v>558.9436704498537</v>
      </c>
      <c r="AU45" s="38">
        <v>554.67331991558819</v>
      </c>
      <c r="AV45" s="38">
        <v>550.38602334612472</v>
      </c>
      <c r="AW45" s="38">
        <v>546.0815773849979</v>
      </c>
      <c r="AX45" s="38">
        <v>541.75977457569797</v>
      </c>
      <c r="AY45" s="38">
        <v>537.42040324499908</v>
      </c>
      <c r="AZ45" s="17">
        <v>533.06324738198282</v>
      </c>
      <c r="BA45" s="17">
        <v>528.6880865125629</v>
      </c>
      <c r="BB45" s="17">
        <v>524.29469556930565</v>
      </c>
      <c r="BC45" s="17">
        <v>519.8828447563244</v>
      </c>
      <c r="BD45" s="17">
        <v>515.45229940902482</v>
      </c>
      <c r="BE45" s="17">
        <v>511.0028198484531</v>
      </c>
      <c r="BF45" s="17">
        <v>506.5341612299946</v>
      </c>
      <c r="BG45" s="17">
        <v>502.04607338615136</v>
      </c>
      <c r="BH45" s="17">
        <v>497.53830066311349</v>
      </c>
      <c r="BI45" s="17">
        <v>493.01058175082176</v>
      </c>
      <c r="BJ45" s="17">
        <v>488.46264950620127</v>
      </c>
      <c r="BK45" s="17">
        <v>483.89423076923089</v>
      </c>
      <c r="BL45" s="17">
        <v>479.30504617148426</v>
      </c>
      <c r="BM45" s="17">
        <v>474.69480993676979</v>
      </c>
      <c r="BN45" s="17">
        <v>470.06322967346057</v>
      </c>
      <c r="BO45" s="17">
        <v>465.41000615809156</v>
      </c>
      <c r="BP45" s="17">
        <v>460.73483310976877</v>
      </c>
      <c r="BQ45" s="17">
        <v>456.03739695491049</v>
      </c>
      <c r="BR45" s="17">
        <v>451.31737658180651</v>
      </c>
      <c r="BS45" s="17">
        <v>446.57444308445605</v>
      </c>
      <c r="BT45" s="17">
        <v>441.80825949510137</v>
      </c>
      <c r="BU45" s="17">
        <v>437.01848050484557</v>
      </c>
      <c r="BV45" s="17">
        <v>432.20475217169593</v>
      </c>
      <c r="BW45" s="17">
        <v>427.36671161533707</v>
      </c>
      <c r="BX45" s="17">
        <v>422.50398669788564</v>
      </c>
      <c r="BY45" s="17">
        <v>417.61619568983576</v>
      </c>
      <c r="BZ45" s="17">
        <v>412.70294692034309</v>
      </c>
      <c r="CA45" s="17">
        <v>407.7638384109423</v>
      </c>
    </row>
    <row r="46" spans="1:79" s="35" customFormat="1" x14ac:dyDescent="0.25">
      <c r="A46" s="127" t="s">
        <v>80</v>
      </c>
      <c r="B46" s="17">
        <f>B44-C44</f>
        <v>3.3148613640289568</v>
      </c>
      <c r="C46" s="17">
        <f t="shared" ref="C46:BN46" si="0">C44-D44</f>
        <v>3.3236308845080202</v>
      </c>
      <c r="D46" s="17">
        <f t="shared" si="0"/>
        <v>3.3324703751811739</v>
      </c>
      <c r="E46" s="17">
        <f t="shared" si="0"/>
        <v>3.3413807714910035</v>
      </c>
      <c r="F46" s="17">
        <f t="shared" si="0"/>
        <v>3.3503630264824551</v>
      </c>
      <c r="G46" s="17">
        <f t="shared" si="0"/>
        <v>3.3594181112302977</v>
      </c>
      <c r="H46" s="17">
        <f t="shared" si="0"/>
        <v>3.3685470152826156</v>
      </c>
      <c r="I46" s="17">
        <f t="shared" si="0"/>
        <v>3.3777507471124864</v>
      </c>
      <c r="J46" s="17">
        <f t="shared" si="0"/>
        <v>3.387030334588303</v>
      </c>
      <c r="K46" s="17">
        <f t="shared" si="0"/>
        <v>3.396386825452737</v>
      </c>
      <c r="L46" s="38">
        <f t="shared" si="0"/>
        <v>3.4058212878235281</v>
      </c>
      <c r="M46" s="38">
        <f t="shared" si="0"/>
        <v>3.4153348107028023</v>
      </c>
      <c r="N46" s="38">
        <f t="shared" si="0"/>
        <v>3.4249285045059423</v>
      </c>
      <c r="O46" s="38">
        <f t="shared" si="0"/>
        <v>3.4346035016068299</v>
      </c>
      <c r="P46" s="38">
        <f t="shared" si="0"/>
        <v>3.4443609568974125</v>
      </c>
      <c r="Q46" s="38">
        <f t="shared" si="0"/>
        <v>3.4542020483689839</v>
      </c>
      <c r="R46" s="38">
        <f t="shared" si="0"/>
        <v>3.4641279777081309</v>
      </c>
      <c r="S46" s="38">
        <f t="shared" si="0"/>
        <v>3.4741399709126881</v>
      </c>
      <c r="T46" s="38">
        <f t="shared" si="0"/>
        <v>3.4842392789303176</v>
      </c>
      <c r="U46" s="38">
        <f t="shared" si="0"/>
        <v>3.4944271783117529</v>
      </c>
      <c r="V46" s="38">
        <f t="shared" si="0"/>
        <v>3.5047049718904191</v>
      </c>
      <c r="W46" s="38">
        <f t="shared" si="0"/>
        <v>3.5150739894829712</v>
      </c>
      <c r="X46" s="38">
        <f t="shared" si="0"/>
        <v>3.5255355886106372</v>
      </c>
      <c r="Y46" s="38">
        <f t="shared" si="0"/>
        <v>3.5360911552452308</v>
      </c>
      <c r="Z46" s="38">
        <f t="shared" si="0"/>
        <v>3.5467421045833589</v>
      </c>
      <c r="AA46" s="38">
        <f t="shared" si="0"/>
        <v>3.557489881839615</v>
      </c>
      <c r="AB46" s="38">
        <f t="shared" si="0"/>
        <v>3.5683359630737641</v>
      </c>
      <c r="AC46" s="38">
        <f t="shared" si="0"/>
        <v>3.5792818560403248</v>
      </c>
      <c r="AD46" s="38">
        <f t="shared" si="0"/>
        <v>3.5903291010687326</v>
      </c>
      <c r="AE46" s="38">
        <f t="shared" si="0"/>
        <v>3.6014792719754496</v>
      </c>
      <c r="AF46" s="38">
        <f t="shared" si="0"/>
        <v>3.6127339770044955</v>
      </c>
      <c r="AG46" s="38">
        <f t="shared" si="0"/>
        <v>3.6240948598026534</v>
      </c>
      <c r="AH46" s="38">
        <f t="shared" si="0"/>
        <v>3.6355636004267353</v>
      </c>
      <c r="AI46" s="38">
        <f t="shared" si="0"/>
        <v>3.6471419163882501</v>
      </c>
      <c r="AJ46" s="38">
        <f t="shared" si="0"/>
        <v>3.6588315637339974</v>
      </c>
      <c r="AK46" s="38">
        <f t="shared" si="0"/>
        <v>3.6706343381637225</v>
      </c>
      <c r="AL46" s="38">
        <f t="shared" si="0"/>
        <v>3.6825520761892676</v>
      </c>
      <c r="AM46" s="38">
        <f t="shared" si="0"/>
        <v>3.6945866563363552</v>
      </c>
      <c r="AN46" s="38">
        <f t="shared" si="0"/>
        <v>3.7067400003853663</v>
      </c>
      <c r="AO46" s="38">
        <f t="shared" si="0"/>
        <v>3.7190140746650968</v>
      </c>
      <c r="AP46" s="38">
        <f t="shared" si="0"/>
        <v>3.7314108913831205</v>
      </c>
      <c r="AQ46" s="38">
        <f t="shared" si="0"/>
        <v>3.7439325100177712</v>
      </c>
      <c r="AR46" s="38">
        <f t="shared" si="0"/>
        <v>3.7565810387511647</v>
      </c>
      <c r="AS46" s="38">
        <f t="shared" si="0"/>
        <v>3.7693586359608844</v>
      </c>
      <c r="AT46" s="38">
        <f t="shared" si="0"/>
        <v>3.7822675117693052</v>
      </c>
      <c r="AU46" s="38">
        <f t="shared" si="0"/>
        <v>3.7953099296473738</v>
      </c>
      <c r="AV46" s="38">
        <f t="shared" si="0"/>
        <v>3.8084882080812577</v>
      </c>
      <c r="AW46" s="38">
        <f t="shared" si="0"/>
        <v>3.8218047223068652</v>
      </c>
      <c r="AX46" s="38">
        <f t="shared" si="0"/>
        <v>3.8352619061049609</v>
      </c>
      <c r="AY46" s="38">
        <f t="shared" si="0"/>
        <v>3.8488622536713137</v>
      </c>
      <c r="AZ46" s="17">
        <f t="shared" si="0"/>
        <v>3.8626083215585822</v>
      </c>
      <c r="BA46" s="17">
        <f t="shared" si="0"/>
        <v>3.8765027306939146</v>
      </c>
      <c r="BB46" s="17">
        <f t="shared" si="0"/>
        <v>3.8905481684809047</v>
      </c>
      <c r="BC46" s="17">
        <f t="shared" si="0"/>
        <v>3.9047473909798782</v>
      </c>
      <c r="BD46" s="17">
        <f t="shared" si="0"/>
        <v>3.919103225182198</v>
      </c>
      <c r="BE46" s="17">
        <f t="shared" si="0"/>
        <v>3.9336185713735858</v>
      </c>
      <c r="BF46" s="17">
        <f t="shared" si="0"/>
        <v>3.9482964055954426</v>
      </c>
      <c r="BG46" s="17">
        <f t="shared" si="0"/>
        <v>3.9631397822096233</v>
      </c>
      <c r="BH46" s="17">
        <f t="shared" si="0"/>
        <v>3.978151836566326</v>
      </c>
      <c r="BI46" s="17">
        <f t="shared" si="0"/>
        <v>3.9933357877872595</v>
      </c>
      <c r="BJ46" s="17">
        <f t="shared" si="0"/>
        <v>4.008694941667386</v>
      </c>
      <c r="BK46" s="17">
        <f t="shared" si="0"/>
        <v>4.024232693693591</v>
      </c>
      <c r="BL46" s="17">
        <f t="shared" si="0"/>
        <v>4.0399525322054046</v>
      </c>
      <c r="BM46" s="17">
        <f t="shared" si="0"/>
        <v>4.0558580416768564</v>
      </c>
      <c r="BN46" s="17">
        <f t="shared" si="0"/>
        <v>4.0719529061570938</v>
      </c>
      <c r="BO46" s="17">
        <f t="shared" ref="BO46:BZ46" si="1">BO44-BP44</f>
        <v>4.0882409128510631</v>
      </c>
      <c r="BP46" s="17">
        <f t="shared" si="1"/>
        <v>4.1047259558646942</v>
      </c>
      <c r="BQ46" s="17">
        <f t="shared" si="1"/>
        <v>4.121412040115672</v>
      </c>
      <c r="BR46" s="17">
        <f t="shared" si="1"/>
        <v>4.138303285421955</v>
      </c>
      <c r="BS46" s="17">
        <f t="shared" si="1"/>
        <v>4.1554039307731045</v>
      </c>
      <c r="BT46" s="17">
        <f t="shared" si="1"/>
        <v>4.1727183388015874</v>
      </c>
      <c r="BU46" s="17">
        <f t="shared" si="1"/>
        <v>4.1902510004571241</v>
      </c>
      <c r="BV46" s="17">
        <f t="shared" si="1"/>
        <v>4.2080065399009072</v>
      </c>
      <c r="BW46" s="17">
        <f t="shared" si="1"/>
        <v>4.225989719629581</v>
      </c>
      <c r="BX46" s="17">
        <f t="shared" si="1"/>
        <v>4.2442054458418852</v>
      </c>
      <c r="BY46" s="17">
        <f t="shared" si="1"/>
        <v>4.2626587740611512</v>
      </c>
      <c r="BZ46" s="17">
        <f t="shared" si="1"/>
        <v>4.2813549150313861</v>
      </c>
      <c r="CA46" s="17">
        <v>4</v>
      </c>
    </row>
    <row r="47" spans="1:79" s="35" customFormat="1" x14ac:dyDescent="0.25">
      <c r="A47" s="127" t="s">
        <v>81</v>
      </c>
      <c r="B47" s="17">
        <f>B45-C45</f>
        <v>3.6792286156262435</v>
      </c>
      <c r="C47" s="17">
        <f t="shared" ref="C47:BN47" si="2">C45-D45</f>
        <v>3.6900499463653205</v>
      </c>
      <c r="D47" s="17">
        <f t="shared" si="2"/>
        <v>3.7009673254655127</v>
      </c>
      <c r="E47" s="17">
        <f t="shared" si="2"/>
        <v>3.7119821822388985</v>
      </c>
      <c r="F47" s="17">
        <f t="shared" si="2"/>
        <v>3.7230959759555162</v>
      </c>
      <c r="G47" s="17">
        <f t="shared" si="2"/>
        <v>3.7343101966523591</v>
      </c>
      <c r="H47" s="17">
        <f t="shared" si="2"/>
        <v>3.7456263659754541</v>
      </c>
      <c r="I47" s="17">
        <f t="shared" si="2"/>
        <v>3.7570460380441091</v>
      </c>
      <c r="J47" s="17">
        <f t="shared" si="2"/>
        <v>3.7685708003500622</v>
      </c>
      <c r="K47" s="17">
        <f t="shared" si="2"/>
        <v>3.7802022746828925</v>
      </c>
      <c r="L47" s="17">
        <f t="shared" si="2"/>
        <v>3.7919421180897643</v>
      </c>
      <c r="M47" s="17">
        <f t="shared" si="2"/>
        <v>3.8037920238654124</v>
      </c>
      <c r="N47" s="17">
        <f t="shared" si="2"/>
        <v>3.815753722580439</v>
      </c>
      <c r="O47" s="17">
        <f t="shared" si="2"/>
        <v>3.8278289831415577</v>
      </c>
      <c r="P47" s="17">
        <f t="shared" si="2"/>
        <v>3.8400196138895808</v>
      </c>
      <c r="Q47" s="17">
        <f t="shared" si="2"/>
        <v>3.8523274637392433</v>
      </c>
      <c r="R47" s="17">
        <f t="shared" si="2"/>
        <v>3.8647544233549525</v>
      </c>
      <c r="S47" s="17">
        <f t="shared" si="2"/>
        <v>3.8773024263723528</v>
      </c>
      <c r="T47" s="17">
        <f t="shared" si="2"/>
        <v>3.8899734506618415</v>
      </c>
      <c r="U47" s="17">
        <f t="shared" si="2"/>
        <v>3.9027695196367631</v>
      </c>
      <c r="V47" s="17">
        <f t="shared" si="2"/>
        <v>3.9156927036135585</v>
      </c>
      <c r="W47" s="17">
        <f t="shared" si="2"/>
        <v>3.9287451212157976</v>
      </c>
      <c r="X47" s="17">
        <f t="shared" si="2"/>
        <v>3.9419289408363056</v>
      </c>
      <c r="Y47" s="17">
        <f t="shared" si="2"/>
        <v>3.9552463821464698</v>
      </c>
      <c r="Z47" s="17">
        <f t="shared" si="2"/>
        <v>3.9686997176704608</v>
      </c>
      <c r="AA47" s="17">
        <f t="shared" si="2"/>
        <v>3.9822912744110681</v>
      </c>
      <c r="AB47" s="17">
        <f t="shared" si="2"/>
        <v>3.9960234355418152</v>
      </c>
      <c r="AC47" s="17">
        <f t="shared" si="2"/>
        <v>4.0098986421625114</v>
      </c>
      <c r="AD47" s="17">
        <f t="shared" si="2"/>
        <v>4.0239193951211973</v>
      </c>
      <c r="AE47" s="17">
        <f t="shared" si="2"/>
        <v>4.0380882569088499</v>
      </c>
      <c r="AF47" s="17">
        <f t="shared" si="2"/>
        <v>4.0524078536251409</v>
      </c>
      <c r="AG47" s="17">
        <f t="shared" si="2"/>
        <v>4.066880877025369</v>
      </c>
      <c r="AH47" s="17">
        <f t="shared" si="2"/>
        <v>4.0815100866442435</v>
      </c>
      <c r="AI47" s="17">
        <f t="shared" si="2"/>
        <v>4.0962983120061836</v>
      </c>
      <c r="AJ47" s="17">
        <f t="shared" si="2"/>
        <v>4.1112484549261126</v>
      </c>
      <c r="AK47" s="17">
        <f t="shared" si="2"/>
        <v>4.1263634918983598</v>
      </c>
      <c r="AL47" s="17">
        <f t="shared" si="2"/>
        <v>4.1416464765903811</v>
      </c>
      <c r="AM47" s="17">
        <f t="shared" si="2"/>
        <v>4.1571005424299301</v>
      </c>
      <c r="AN47" s="17">
        <f t="shared" si="2"/>
        <v>4.1727289053073946</v>
      </c>
      <c r="AO47" s="17">
        <f t="shared" si="2"/>
        <v>4.1885348663845434</v>
      </c>
      <c r="AP47" s="17">
        <f t="shared" si="2"/>
        <v>4.204521815026169</v>
      </c>
      <c r="AQ47" s="17">
        <f t="shared" si="2"/>
        <v>4.2206932318515555</v>
      </c>
      <c r="AR47" s="17">
        <f t="shared" si="2"/>
        <v>4.2370526919179383</v>
      </c>
      <c r="AS47" s="17">
        <f t="shared" si="2"/>
        <v>4.2536038680430011</v>
      </c>
      <c r="AT47" s="17">
        <f t="shared" si="2"/>
        <v>4.2703505342655035</v>
      </c>
      <c r="AU47" s="17">
        <f t="shared" si="2"/>
        <v>4.2872965694634786</v>
      </c>
      <c r="AV47" s="17">
        <f t="shared" si="2"/>
        <v>4.3044459611268167</v>
      </c>
      <c r="AW47" s="17">
        <f t="shared" si="2"/>
        <v>4.3218028092999248</v>
      </c>
      <c r="AX47" s="17">
        <f t="shared" si="2"/>
        <v>4.3393713306988957</v>
      </c>
      <c r="AY47" s="17">
        <f t="shared" si="2"/>
        <v>4.3571558630162599</v>
      </c>
      <c r="AZ47" s="17">
        <f t="shared" si="2"/>
        <v>4.3751608694199149</v>
      </c>
      <c r="BA47" s="17">
        <f t="shared" si="2"/>
        <v>4.3933909432572591</v>
      </c>
      <c r="BB47" s="17">
        <f t="shared" si="2"/>
        <v>4.4118508129812426</v>
      </c>
      <c r="BC47" s="17">
        <f t="shared" si="2"/>
        <v>4.430545347299585</v>
      </c>
      <c r="BD47" s="17">
        <f t="shared" si="2"/>
        <v>4.4494795605717172</v>
      </c>
      <c r="BE47" s="17">
        <f t="shared" si="2"/>
        <v>4.4686586184585053</v>
      </c>
      <c r="BF47" s="17">
        <f t="shared" si="2"/>
        <v>4.4880878438432319</v>
      </c>
      <c r="BG47" s="17">
        <f t="shared" si="2"/>
        <v>4.5077727230378741</v>
      </c>
      <c r="BH47" s="17">
        <f t="shared" si="2"/>
        <v>4.5277189122917321</v>
      </c>
      <c r="BI47" s="17">
        <f t="shared" si="2"/>
        <v>4.5479322446204833</v>
      </c>
      <c r="BJ47" s="17">
        <f t="shared" si="2"/>
        <v>4.5684187369703864</v>
      </c>
      <c r="BK47" s="17">
        <f t="shared" si="2"/>
        <v>4.5891845977466232</v>
      </c>
      <c r="BL47" s="17">
        <f t="shared" si="2"/>
        <v>4.6102362347144776</v>
      </c>
      <c r="BM47" s="17">
        <f t="shared" si="2"/>
        <v>4.6315802633092176</v>
      </c>
      <c r="BN47" s="17">
        <f t="shared" si="2"/>
        <v>4.6532235153690067</v>
      </c>
      <c r="BO47" s="17">
        <f t="shared" ref="BO47:BZ47" si="3">BO45-BP45</f>
        <v>4.6751730483227902</v>
      </c>
      <c r="BP47" s="17">
        <f t="shared" si="3"/>
        <v>4.6974361548582806</v>
      </c>
      <c r="BQ47" s="17">
        <f t="shared" si="3"/>
        <v>4.7200203731039778</v>
      </c>
      <c r="BR47" s="17">
        <f t="shared" si="3"/>
        <v>4.7429334973504638</v>
      </c>
      <c r="BS47" s="17">
        <f t="shared" si="3"/>
        <v>4.7661835893546822</v>
      </c>
      <c r="BT47" s="17">
        <f t="shared" si="3"/>
        <v>4.7897789902557975</v>
      </c>
      <c r="BU47" s="17">
        <f t="shared" si="3"/>
        <v>4.8137283331496405</v>
      </c>
      <c r="BV47" s="17">
        <f t="shared" si="3"/>
        <v>4.8380405563588624</v>
      </c>
      <c r="BW47" s="17">
        <f t="shared" si="3"/>
        <v>4.8627249174514304</v>
      </c>
      <c r="BX47" s="17">
        <f t="shared" si="3"/>
        <v>4.8877910080498737</v>
      </c>
      <c r="BY47" s="17">
        <f t="shared" si="3"/>
        <v>4.9132487694926681</v>
      </c>
      <c r="BZ47" s="17">
        <f t="shared" si="3"/>
        <v>4.9391085094007963</v>
      </c>
      <c r="CA47" s="17">
        <v>5</v>
      </c>
    </row>
    <row r="48" spans="1:79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2:40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2:40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2:40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2:40" x14ac:dyDescent="0.25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2:40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2:40" x14ac:dyDescent="0.25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2:40" x14ac:dyDescent="0.25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2:40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2:40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2:40" x14ac:dyDescent="0.25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2:40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2:40" x14ac:dyDescent="0.25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2:40" x14ac:dyDescent="0.25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2:40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2:40" x14ac:dyDescent="0.25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2:40" x14ac:dyDescent="0.25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52" x14ac:dyDescent="0.25"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52" x14ac:dyDescent="0.25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</row>
    <row r="67" spans="1:52" x14ac:dyDescent="0.25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52" x14ac:dyDescent="0.25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52" ht="15.75" x14ac:dyDescent="0.25">
      <c r="B69" s="160" t="s">
        <v>193</v>
      </c>
      <c r="C69" s="134"/>
      <c r="D69" s="134"/>
      <c r="E69" s="134"/>
      <c r="F69" s="134"/>
      <c r="G69" s="134"/>
      <c r="H69" s="134"/>
      <c r="I69" s="134"/>
      <c r="J69" s="134"/>
      <c r="K69" s="19"/>
      <c r="L69" s="19"/>
      <c r="M69" s="160" t="s">
        <v>193</v>
      </c>
      <c r="N69" s="134"/>
      <c r="O69" s="134"/>
      <c r="P69" s="134"/>
      <c r="Q69" s="134"/>
      <c r="R69" s="134"/>
      <c r="S69" s="134"/>
      <c r="T69" s="134"/>
      <c r="U69" s="134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52" x14ac:dyDescent="0.25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52" ht="15.75" x14ac:dyDescent="0.25">
      <c r="A71" s="18" t="s">
        <v>74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spans="1:52" s="44" customFormat="1" x14ac:dyDescent="0.25">
      <c r="A72" s="126" t="s">
        <v>16</v>
      </c>
      <c r="B72" s="45">
        <v>2.04</v>
      </c>
      <c r="C72" s="45">
        <v>2.0300000000000002</v>
      </c>
      <c r="D72" s="45">
        <v>2.02</v>
      </c>
      <c r="E72" s="45">
        <v>2.0100000000000002</v>
      </c>
      <c r="F72" s="45">
        <v>2</v>
      </c>
      <c r="G72" s="45">
        <v>1.99</v>
      </c>
      <c r="H72" s="45">
        <v>1.98</v>
      </c>
      <c r="I72" s="45">
        <v>1.97</v>
      </c>
      <c r="J72" s="45">
        <v>1.96</v>
      </c>
      <c r="K72" s="45">
        <v>1.95</v>
      </c>
      <c r="L72" s="37">
        <v>1.94</v>
      </c>
      <c r="M72" s="37">
        <v>1.93</v>
      </c>
      <c r="N72" s="37">
        <v>1.92</v>
      </c>
      <c r="O72" s="37">
        <v>1.9100000000000001</v>
      </c>
      <c r="P72" s="37">
        <v>1.9</v>
      </c>
      <c r="Q72" s="37">
        <v>1.8900000000000001</v>
      </c>
      <c r="R72" s="37">
        <v>1.8800000000000001</v>
      </c>
      <c r="S72" s="37">
        <v>1.87</v>
      </c>
      <c r="T72" s="37">
        <v>1.86</v>
      </c>
      <c r="U72" s="37">
        <v>1.85</v>
      </c>
      <c r="V72" s="37">
        <v>1.84</v>
      </c>
      <c r="W72" s="37">
        <v>1.83</v>
      </c>
      <c r="X72" s="37">
        <v>1.82</v>
      </c>
      <c r="Y72" s="37">
        <v>1.81</v>
      </c>
      <c r="Z72" s="37">
        <v>1.8</v>
      </c>
      <c r="AA72" s="37">
        <v>1.79</v>
      </c>
      <c r="AB72" s="37">
        <v>1.78</v>
      </c>
      <c r="AC72" s="37">
        <v>1.77</v>
      </c>
      <c r="AD72" s="37">
        <v>1.76</v>
      </c>
      <c r="AE72" s="37">
        <v>1.75</v>
      </c>
      <c r="AF72" s="37">
        <v>1.74</v>
      </c>
      <c r="AG72" s="37">
        <v>1.73</v>
      </c>
      <c r="AH72" s="37">
        <v>1.72</v>
      </c>
      <c r="AI72" s="37">
        <v>1.71</v>
      </c>
      <c r="AJ72" s="37">
        <v>1.7</v>
      </c>
      <c r="AK72" s="37">
        <v>1.69</v>
      </c>
      <c r="AL72" s="37">
        <v>1.6800000000000002</v>
      </c>
      <c r="AM72" s="37">
        <v>1.67</v>
      </c>
      <c r="AN72" s="37">
        <v>1.6600000000000001</v>
      </c>
      <c r="AO72" s="37">
        <v>1.65</v>
      </c>
      <c r="AP72" s="37">
        <v>1.6400000000000001</v>
      </c>
      <c r="AQ72" s="37">
        <v>1.63</v>
      </c>
      <c r="AR72" s="37">
        <v>1.62</v>
      </c>
      <c r="AS72" s="37">
        <v>1.61</v>
      </c>
      <c r="AT72" s="37">
        <v>1.6</v>
      </c>
      <c r="AU72" s="37">
        <v>1.59</v>
      </c>
      <c r="AV72" s="37">
        <v>1.58</v>
      </c>
      <c r="AW72" s="37">
        <v>1.57</v>
      </c>
      <c r="AX72" s="37">
        <v>1.56</v>
      </c>
      <c r="AY72" s="37">
        <v>1.55</v>
      </c>
      <c r="AZ72" s="45">
        <v>1.54</v>
      </c>
    </row>
    <row r="73" spans="1:52" s="44" customFormat="1" x14ac:dyDescent="0.25">
      <c r="A73" s="126" t="s">
        <v>17</v>
      </c>
      <c r="B73" s="45">
        <v>1.9</v>
      </c>
      <c r="C73" s="45">
        <v>1.89</v>
      </c>
      <c r="D73" s="45">
        <v>1.88</v>
      </c>
      <c r="E73" s="45">
        <v>1.8699999999999999</v>
      </c>
      <c r="F73" s="45">
        <v>1.8599999999999999</v>
      </c>
      <c r="G73" s="45">
        <v>1.8499999999999999</v>
      </c>
      <c r="H73" s="45">
        <v>1.8399999999999999</v>
      </c>
      <c r="I73" s="45">
        <v>1.8299999999999998</v>
      </c>
      <c r="J73" s="45">
        <v>1.8199999999999998</v>
      </c>
      <c r="K73" s="45">
        <v>1.8099999999999998</v>
      </c>
      <c r="L73" s="37">
        <v>1.7999999999999998</v>
      </c>
      <c r="M73" s="37">
        <v>1.7899999999999998</v>
      </c>
      <c r="N73" s="37">
        <v>1.7799999999999998</v>
      </c>
      <c r="O73" s="37">
        <v>1.77</v>
      </c>
      <c r="P73" s="37">
        <v>1.7599999999999998</v>
      </c>
      <c r="Q73" s="37">
        <v>1.75</v>
      </c>
      <c r="R73" s="37">
        <v>1.74</v>
      </c>
      <c r="S73" s="37">
        <v>1.73</v>
      </c>
      <c r="T73" s="37">
        <v>1.72</v>
      </c>
      <c r="U73" s="37">
        <v>1.71</v>
      </c>
      <c r="V73" s="37">
        <v>1.7</v>
      </c>
      <c r="W73" s="37">
        <v>1.69</v>
      </c>
      <c r="X73" s="37">
        <v>1.68</v>
      </c>
      <c r="Y73" s="37">
        <v>1.67</v>
      </c>
      <c r="Z73" s="37">
        <v>1.66</v>
      </c>
      <c r="AA73" s="37">
        <v>1.65</v>
      </c>
      <c r="AB73" s="37">
        <v>1.64</v>
      </c>
      <c r="AC73" s="37">
        <v>1.63</v>
      </c>
      <c r="AD73" s="37">
        <v>1.6199999999999999</v>
      </c>
      <c r="AE73" s="37">
        <v>1.6099999999999999</v>
      </c>
      <c r="AF73" s="37">
        <v>1.5999999999999999</v>
      </c>
      <c r="AG73" s="37">
        <v>1.5899999999999999</v>
      </c>
      <c r="AH73" s="37">
        <v>1.5799999999999998</v>
      </c>
      <c r="AI73" s="37">
        <v>1.5699999999999998</v>
      </c>
      <c r="AJ73" s="37">
        <v>1.5599999999999998</v>
      </c>
      <c r="AK73" s="37">
        <v>1.5499999999999998</v>
      </c>
      <c r="AL73" s="37">
        <v>1.54</v>
      </c>
      <c r="AM73" s="37">
        <v>1.5299999999999998</v>
      </c>
      <c r="AN73" s="37">
        <v>1.52</v>
      </c>
      <c r="AO73" s="37">
        <v>1.5099999999999998</v>
      </c>
      <c r="AP73" s="37">
        <v>1.5</v>
      </c>
      <c r="AQ73" s="37">
        <v>1.4899999999999998</v>
      </c>
      <c r="AR73" s="37">
        <v>1.48</v>
      </c>
      <c r="AS73" s="37">
        <v>1.47</v>
      </c>
      <c r="AT73" s="37">
        <v>1.46</v>
      </c>
      <c r="AU73" s="37">
        <v>1.45</v>
      </c>
      <c r="AV73" s="37">
        <v>1.44</v>
      </c>
      <c r="AW73" s="37">
        <v>1.43</v>
      </c>
      <c r="AX73" s="37">
        <v>1.42</v>
      </c>
      <c r="AY73" s="37">
        <v>1.41</v>
      </c>
      <c r="AZ73" s="45">
        <v>1.4</v>
      </c>
    </row>
    <row r="74" spans="1:52" s="44" customFormat="1" x14ac:dyDescent="0.25">
      <c r="A74" s="126" t="s">
        <v>83</v>
      </c>
      <c r="B74" s="45">
        <v>9.9999999999997868E-3</v>
      </c>
      <c r="C74" s="45">
        <v>1.0000000000000231E-2</v>
      </c>
      <c r="D74" s="45">
        <v>9.9999999999997868E-3</v>
      </c>
      <c r="E74" s="45">
        <v>1.0000000000000231E-2</v>
      </c>
      <c r="F74" s="45">
        <v>1.0000000000000009E-2</v>
      </c>
      <c r="G74" s="45">
        <v>1.0000000000000009E-2</v>
      </c>
      <c r="H74" s="45">
        <v>1.0000000000000009E-2</v>
      </c>
      <c r="I74" s="45">
        <v>1.0000000000000009E-2</v>
      </c>
      <c r="J74" s="45">
        <v>1.0000000000000009E-2</v>
      </c>
      <c r="K74" s="45">
        <v>1.0000000000000009E-2</v>
      </c>
      <c r="L74" s="37">
        <v>1.0000000000000009E-2</v>
      </c>
      <c r="M74" s="37">
        <v>1.0000000000000009E-2</v>
      </c>
      <c r="N74" s="37">
        <v>9.9999999999997868E-3</v>
      </c>
      <c r="O74" s="37">
        <v>1.0000000000000231E-2</v>
      </c>
      <c r="P74" s="37">
        <v>9.9999999999997868E-3</v>
      </c>
      <c r="Q74" s="37">
        <v>1.0000000000000009E-2</v>
      </c>
      <c r="R74" s="37">
        <v>1.0000000000000009E-2</v>
      </c>
      <c r="S74" s="37">
        <v>1.0000000000000009E-2</v>
      </c>
      <c r="T74" s="37">
        <v>1.0000000000000009E-2</v>
      </c>
      <c r="U74" s="37">
        <v>1.0000000000000009E-2</v>
      </c>
      <c r="V74" s="37">
        <v>1.0000000000000009E-2</v>
      </c>
      <c r="W74" s="37">
        <v>1.0000000000000009E-2</v>
      </c>
      <c r="X74" s="37">
        <v>1.0000000000000009E-2</v>
      </c>
      <c r="Y74" s="37">
        <v>1.0000000000000009E-2</v>
      </c>
      <c r="Z74" s="37">
        <v>1.0000000000000009E-2</v>
      </c>
      <c r="AA74" s="37">
        <v>1.0000000000000009E-2</v>
      </c>
      <c r="AB74" s="37">
        <v>1.0000000000000009E-2</v>
      </c>
      <c r="AC74" s="37">
        <v>1.0000000000000009E-2</v>
      </c>
      <c r="AD74" s="37">
        <v>1.0000000000000009E-2</v>
      </c>
      <c r="AE74" s="37">
        <v>1.0000000000000009E-2</v>
      </c>
      <c r="AF74" s="37">
        <v>1.0000000000000009E-2</v>
      </c>
      <c r="AG74" s="37">
        <v>1.0000000000000009E-2</v>
      </c>
      <c r="AH74" s="37">
        <v>1.0000000000000009E-2</v>
      </c>
      <c r="AI74" s="37">
        <v>1.0000000000000009E-2</v>
      </c>
      <c r="AJ74" s="37">
        <v>1.0000000000000009E-2</v>
      </c>
      <c r="AK74" s="37">
        <v>9.9999999999997868E-3</v>
      </c>
      <c r="AL74" s="37">
        <v>1.0000000000000231E-2</v>
      </c>
      <c r="AM74" s="37">
        <v>9.9999999999997868E-3</v>
      </c>
      <c r="AN74" s="37">
        <v>1.0000000000000231E-2</v>
      </c>
      <c r="AO74" s="37">
        <v>9.9999999999997868E-3</v>
      </c>
      <c r="AP74" s="37">
        <v>1.0000000000000231E-2</v>
      </c>
      <c r="AQ74" s="37">
        <v>9.9999999999997868E-3</v>
      </c>
      <c r="AR74" s="37">
        <v>1.0000000000000009E-2</v>
      </c>
      <c r="AS74" s="37">
        <v>1.0000000000000009E-2</v>
      </c>
      <c r="AT74" s="37">
        <v>1.0000000000000009E-2</v>
      </c>
      <c r="AU74" s="37">
        <v>1.0000000000000009E-2</v>
      </c>
      <c r="AV74" s="37">
        <v>1.0000000000000009E-2</v>
      </c>
      <c r="AW74" s="37">
        <v>1.0000000000000009E-2</v>
      </c>
      <c r="AX74" s="37">
        <v>1.0000000000000009E-2</v>
      </c>
      <c r="AY74" s="37">
        <v>1.0000000000000009E-2</v>
      </c>
      <c r="AZ74" s="45">
        <v>1.54</v>
      </c>
    </row>
    <row r="75" spans="1:52" s="44" customFormat="1" x14ac:dyDescent="0.25">
      <c r="A75" s="126" t="s">
        <v>84</v>
      </c>
      <c r="B75" s="45">
        <v>1.0000000000000009E-2</v>
      </c>
      <c r="C75" s="45">
        <v>1.0000000000000009E-2</v>
      </c>
      <c r="D75" s="45">
        <v>1.0000000000000009E-2</v>
      </c>
      <c r="E75" s="45">
        <v>1.0000000000000009E-2</v>
      </c>
      <c r="F75" s="45">
        <v>1.0000000000000009E-2</v>
      </c>
      <c r="G75" s="45">
        <v>1.0000000000000009E-2</v>
      </c>
      <c r="H75" s="45">
        <v>1.0000000000000009E-2</v>
      </c>
      <c r="I75" s="45">
        <v>1.0000000000000009E-2</v>
      </c>
      <c r="J75" s="45">
        <v>1.0000000000000009E-2</v>
      </c>
      <c r="K75" s="45">
        <v>1.0000000000000009E-2</v>
      </c>
      <c r="L75" s="37">
        <v>1.0000000000000009E-2</v>
      </c>
      <c r="M75" s="37">
        <v>1.0000000000000009E-2</v>
      </c>
      <c r="N75" s="37">
        <v>9.9999999999997868E-3</v>
      </c>
      <c r="O75" s="37">
        <v>1.0000000000000231E-2</v>
      </c>
      <c r="P75" s="37">
        <v>9.9999999999997868E-3</v>
      </c>
      <c r="Q75" s="37">
        <v>1.0000000000000009E-2</v>
      </c>
      <c r="R75" s="37">
        <v>1.0000000000000009E-2</v>
      </c>
      <c r="S75" s="37">
        <v>1.0000000000000009E-2</v>
      </c>
      <c r="T75" s="37">
        <v>1.0000000000000009E-2</v>
      </c>
      <c r="U75" s="37">
        <v>1.0000000000000009E-2</v>
      </c>
      <c r="V75" s="37">
        <v>1.0000000000000009E-2</v>
      </c>
      <c r="W75" s="37">
        <v>1.0000000000000009E-2</v>
      </c>
      <c r="X75" s="37">
        <v>1.0000000000000009E-2</v>
      </c>
      <c r="Y75" s="37">
        <v>1.0000000000000009E-2</v>
      </c>
      <c r="Z75" s="37">
        <v>1.0000000000000009E-2</v>
      </c>
      <c r="AA75" s="37">
        <v>1.0000000000000009E-2</v>
      </c>
      <c r="AB75" s="37">
        <v>1.0000000000000009E-2</v>
      </c>
      <c r="AC75" s="37">
        <v>1.0000000000000009E-2</v>
      </c>
      <c r="AD75" s="37">
        <v>1.0000000000000009E-2</v>
      </c>
      <c r="AE75" s="37">
        <v>1.0000000000000009E-2</v>
      </c>
      <c r="AF75" s="37">
        <v>1.0000000000000009E-2</v>
      </c>
      <c r="AG75" s="37">
        <v>1.0000000000000009E-2</v>
      </c>
      <c r="AH75" s="37">
        <v>1.0000000000000009E-2</v>
      </c>
      <c r="AI75" s="37">
        <v>1.0000000000000009E-2</v>
      </c>
      <c r="AJ75" s="37">
        <v>1.0000000000000009E-2</v>
      </c>
      <c r="AK75" s="37">
        <v>9.9999999999997868E-3</v>
      </c>
      <c r="AL75" s="37">
        <v>1.0000000000000231E-2</v>
      </c>
      <c r="AM75" s="37">
        <v>9.9999999999997868E-3</v>
      </c>
      <c r="AN75" s="37">
        <v>1.0000000000000231E-2</v>
      </c>
      <c r="AO75" s="37">
        <v>9.9999999999997868E-3</v>
      </c>
      <c r="AP75" s="37">
        <v>1.0000000000000231E-2</v>
      </c>
      <c r="AQ75" s="37">
        <v>9.9999999999997868E-3</v>
      </c>
      <c r="AR75" s="37">
        <v>1.0000000000000009E-2</v>
      </c>
      <c r="AS75" s="37">
        <v>1.0000000000000009E-2</v>
      </c>
      <c r="AT75" s="37">
        <v>1.0000000000000009E-2</v>
      </c>
      <c r="AU75" s="37">
        <v>1.0000000000000009E-2</v>
      </c>
      <c r="AV75" s="37">
        <v>1.0000000000000009E-2</v>
      </c>
      <c r="AW75" s="37">
        <v>1.0000000000000009E-2</v>
      </c>
      <c r="AX75" s="37">
        <v>1.0000000000000009E-2</v>
      </c>
      <c r="AY75" s="37">
        <v>1.0000000000000009E-2</v>
      </c>
      <c r="AZ75" s="45">
        <v>1.4</v>
      </c>
    </row>
    <row r="76" spans="1:52" s="44" customFormat="1" x14ac:dyDescent="0.25">
      <c r="A76" s="126" t="s">
        <v>86</v>
      </c>
      <c r="B76" s="46">
        <v>7.3684210526315852E-2</v>
      </c>
      <c r="C76" s="46">
        <v>7.4074074074074264E-2</v>
      </c>
      <c r="D76" s="46">
        <v>7.4468085106383045E-2</v>
      </c>
      <c r="E76" s="46">
        <v>7.4866310160427996E-2</v>
      </c>
      <c r="F76" s="46">
        <v>7.5268817204301147E-2</v>
      </c>
      <c r="G76" s="46">
        <v>7.5675675675675749E-2</v>
      </c>
      <c r="H76" s="46">
        <v>7.6086956521739205E-2</v>
      </c>
      <c r="I76" s="46">
        <v>7.650273224043723E-2</v>
      </c>
      <c r="J76" s="46">
        <v>7.6923076923076997E-2</v>
      </c>
      <c r="K76" s="46">
        <v>7.7348066298342621E-2</v>
      </c>
      <c r="L76" s="46">
        <v>7.7777777777777848E-2</v>
      </c>
      <c r="M76" s="46">
        <v>7.821229050279338E-2</v>
      </c>
      <c r="N76" s="46">
        <v>7.8651685393258508E-2</v>
      </c>
      <c r="O76" s="46">
        <v>7.9096045197740189E-2</v>
      </c>
      <c r="P76" s="46">
        <v>7.9545454545454627E-2</v>
      </c>
      <c r="Q76" s="46">
        <v>8.0000000000000071E-2</v>
      </c>
      <c r="R76" s="46">
        <v>8.0459770114942597E-2</v>
      </c>
      <c r="S76" s="46">
        <v>8.092485549132955E-2</v>
      </c>
      <c r="T76" s="46">
        <v>8.1395348837209378E-2</v>
      </c>
      <c r="U76" s="46">
        <v>8.1871345029239845E-2</v>
      </c>
      <c r="V76" s="46">
        <v>8.235294117647067E-2</v>
      </c>
      <c r="W76" s="46">
        <v>8.2840236686390609E-2</v>
      </c>
      <c r="X76" s="46">
        <v>8.3333333333333412E-2</v>
      </c>
      <c r="Y76" s="46">
        <v>8.3832335329341395E-2</v>
      </c>
      <c r="Z76" s="46">
        <v>8.4337349397590439E-2</v>
      </c>
      <c r="AA76" s="46">
        <v>8.4848484848484923E-2</v>
      </c>
      <c r="AB76" s="46">
        <v>8.5365853658536661E-2</v>
      </c>
      <c r="AC76" s="46">
        <v>8.5889570552147326E-2</v>
      </c>
      <c r="AD76" s="46">
        <v>8.6419753086419832E-2</v>
      </c>
      <c r="AE76" s="46">
        <v>8.6956521739130516E-2</v>
      </c>
      <c r="AF76" s="46">
        <v>8.7500000000000092E-2</v>
      </c>
      <c r="AG76" s="46">
        <v>8.8050314465408897E-2</v>
      </c>
      <c r="AH76" s="46">
        <v>8.8607594936708944E-2</v>
      </c>
      <c r="AI76" s="46">
        <v>8.9171974522293085E-2</v>
      </c>
      <c r="AJ76" s="46">
        <v>8.9743589743589827E-2</v>
      </c>
      <c r="AK76" s="46">
        <v>9.0322580645161382E-2</v>
      </c>
      <c r="AL76" s="46">
        <v>9.0909090909090981E-2</v>
      </c>
      <c r="AM76" s="46">
        <v>9.15032679738563E-2</v>
      </c>
      <c r="AN76" s="46">
        <v>9.2105263157894815E-2</v>
      </c>
      <c r="AO76" s="46">
        <v>9.2715231788079569E-2</v>
      </c>
      <c r="AP76" s="46">
        <v>9.3333333333333421E-2</v>
      </c>
      <c r="AQ76" s="46">
        <v>9.3959731543624261E-2</v>
      </c>
      <c r="AR76" s="46">
        <v>9.4594594594594683E-2</v>
      </c>
      <c r="AS76" s="46">
        <v>9.523809523809533E-2</v>
      </c>
      <c r="AT76" s="46">
        <v>9.5890410958904201E-2</v>
      </c>
      <c r="AU76" s="46">
        <v>9.6551724137931116E-2</v>
      </c>
      <c r="AV76" s="46">
        <v>9.7222222222222307E-2</v>
      </c>
      <c r="AW76" s="46">
        <v>9.7902097902097987E-2</v>
      </c>
      <c r="AX76" s="46">
        <v>9.8591549295774739E-2</v>
      </c>
      <c r="AY76" s="46">
        <v>9.9290780141844059E-2</v>
      </c>
      <c r="AZ76" s="46">
        <v>0.10000000000000009</v>
      </c>
    </row>
    <row r="77" spans="1:52" s="44" customFormat="1" x14ac:dyDescent="0.25">
      <c r="A77" s="126" t="s">
        <v>85</v>
      </c>
      <c r="B77" s="45">
        <v>0.14000000000000012</v>
      </c>
      <c r="C77" s="45">
        <v>0.14000000000000035</v>
      </c>
      <c r="D77" s="45">
        <v>0.14000000000000012</v>
      </c>
      <c r="E77" s="45">
        <v>0.14000000000000035</v>
      </c>
      <c r="F77" s="45">
        <v>0.14000000000000012</v>
      </c>
      <c r="G77" s="45">
        <v>0.14000000000000012</v>
      </c>
      <c r="H77" s="45">
        <v>0.14000000000000012</v>
      </c>
      <c r="I77" s="45">
        <v>0.14000000000000012</v>
      </c>
      <c r="J77" s="45">
        <v>0.14000000000000012</v>
      </c>
      <c r="K77" s="45">
        <v>0.14000000000000012</v>
      </c>
      <c r="L77" s="45">
        <v>0.14000000000000012</v>
      </c>
      <c r="M77" s="45">
        <v>0.14000000000000012</v>
      </c>
      <c r="N77" s="45">
        <v>0.14000000000000012</v>
      </c>
      <c r="O77" s="45">
        <v>0.14000000000000012</v>
      </c>
      <c r="P77" s="45">
        <v>0.14000000000000012</v>
      </c>
      <c r="Q77" s="45">
        <v>0.14000000000000012</v>
      </c>
      <c r="R77" s="45">
        <v>0.14000000000000012</v>
      </c>
      <c r="S77" s="45">
        <v>0.14000000000000012</v>
      </c>
      <c r="T77" s="45">
        <v>0.14000000000000012</v>
      </c>
      <c r="U77" s="45">
        <v>0.14000000000000012</v>
      </c>
      <c r="V77" s="45">
        <v>0.14000000000000012</v>
      </c>
      <c r="W77" s="45">
        <v>0.14000000000000012</v>
      </c>
      <c r="X77" s="45">
        <v>0.14000000000000012</v>
      </c>
      <c r="Y77" s="45">
        <v>0.14000000000000012</v>
      </c>
      <c r="Z77" s="45">
        <v>0.14000000000000012</v>
      </c>
      <c r="AA77" s="45">
        <v>0.14000000000000012</v>
      </c>
      <c r="AB77" s="45">
        <v>0.14000000000000012</v>
      </c>
      <c r="AC77" s="45">
        <v>0.14000000000000012</v>
      </c>
      <c r="AD77" s="45">
        <v>0.14000000000000012</v>
      </c>
      <c r="AE77" s="45">
        <v>0.14000000000000012</v>
      </c>
      <c r="AF77" s="45">
        <v>0.14000000000000012</v>
      </c>
      <c r="AG77" s="45">
        <v>0.14000000000000012</v>
      </c>
      <c r="AH77" s="45">
        <v>0.14000000000000012</v>
      </c>
      <c r="AI77" s="45">
        <v>0.14000000000000012</v>
      </c>
      <c r="AJ77" s="45">
        <v>0.14000000000000012</v>
      </c>
      <c r="AK77" s="45">
        <v>0.14000000000000012</v>
      </c>
      <c r="AL77" s="45">
        <v>0.14000000000000012</v>
      </c>
      <c r="AM77" s="45">
        <v>0.14000000000000012</v>
      </c>
      <c r="AN77" s="45">
        <v>0.14000000000000012</v>
      </c>
      <c r="AO77" s="45">
        <v>0.14000000000000012</v>
      </c>
      <c r="AP77" s="45">
        <v>0.14000000000000012</v>
      </c>
      <c r="AQ77" s="45">
        <v>0.14000000000000012</v>
      </c>
      <c r="AR77" s="45">
        <v>0.14000000000000012</v>
      </c>
      <c r="AS77" s="45">
        <v>0.14000000000000012</v>
      </c>
      <c r="AT77" s="45">
        <v>0.14000000000000012</v>
      </c>
      <c r="AU77" s="45">
        <v>0.14000000000000012</v>
      </c>
      <c r="AV77" s="45">
        <v>0.14000000000000012</v>
      </c>
      <c r="AW77" s="45">
        <v>0.14000000000000012</v>
      </c>
      <c r="AX77" s="45">
        <v>0.14000000000000012</v>
      </c>
      <c r="AY77" s="45">
        <v>0.14000000000000012</v>
      </c>
      <c r="AZ77" s="45">
        <v>0.14000000000000012</v>
      </c>
    </row>
    <row r="78" spans="1:52" ht="15.75" x14ac:dyDescent="0.25">
      <c r="A78" s="18" t="s">
        <v>75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52" x14ac:dyDescent="0.25">
      <c r="A79" s="127" t="s">
        <v>16</v>
      </c>
      <c r="B79" s="17">
        <v>734.10710713571245</v>
      </c>
      <c r="C79" s="17">
        <v>729.7258560968761</v>
      </c>
      <c r="D79" s="17">
        <v>725.33380044398689</v>
      </c>
      <c r="E79" s="17">
        <v>720.93085984472839</v>
      </c>
      <c r="F79" s="17">
        <v>716.51695296636899</v>
      </c>
      <c r="G79" s="17">
        <v>712.09199745823571</v>
      </c>
      <c r="H79" s="17">
        <v>707.65590993378612</v>
      </c>
      <c r="I79" s="17">
        <v>703.20860595227487</v>
      </c>
      <c r="J79" s="17">
        <v>698.74999999999989</v>
      </c>
      <c r="K79" s="17">
        <v>694.28000547111753</v>
      </c>
      <c r="L79" s="38">
        <v>689.79853464801477</v>
      </c>
      <c r="M79" s="38">
        <v>685.30549868122569</v>
      </c>
      <c r="N79" s="38">
        <v>680.8008075688773</v>
      </c>
      <c r="O79" s="38">
        <v>676.2843701356569</v>
      </c>
      <c r="P79" s="38">
        <v>671.75609401127758</v>
      </c>
      <c r="Q79" s="38">
        <v>667.21588560844009</v>
      </c>
      <c r="R79" s="38">
        <v>662.66365010026107</v>
      </c>
      <c r="S79" s="38">
        <v>658.09929139716803</v>
      </c>
      <c r="T79" s="38">
        <v>653.52271212323205</v>
      </c>
      <c r="U79" s="38">
        <v>648.93381359193029</v>
      </c>
      <c r="V79" s="38">
        <v>644.33249578131699</v>
      </c>
      <c r="W79" s="38">
        <v>639.71865730858553</v>
      </c>
      <c r="X79" s="38">
        <v>635.09219540400534</v>
      </c>
      <c r="Y79" s="38">
        <v>630.45300588421389</v>
      </c>
      <c r="Z79" s="38">
        <v>625.80098312484233</v>
      </c>
      <c r="AA79" s="38">
        <v>621.13602003245637</v>
      </c>
      <c r="AB79" s="38">
        <v>616.45800801579162</v>
      </c>
      <c r="AC79" s="38">
        <v>611.766836956259</v>
      </c>
      <c r="AD79" s="38">
        <v>607.06239517769984</v>
      </c>
      <c r="AE79" s="38">
        <v>602.34456941536916</v>
      </c>
      <c r="AF79" s="38">
        <v>597.61324478411484</v>
      </c>
      <c r="AG79" s="38">
        <v>592.8683047457381</v>
      </c>
      <c r="AH79" s="38">
        <v>588.10963107550015</v>
      </c>
      <c r="AI79" s="38">
        <v>583.33710382775268</v>
      </c>
      <c r="AJ79" s="38">
        <v>578.55060130066215</v>
      </c>
      <c r="AK79" s="38">
        <v>573.75000000000011</v>
      </c>
      <c r="AL79" s="38">
        <v>568.93517460196517</v>
      </c>
      <c r="AM79" s="38">
        <v>564.10599791501068</v>
      </c>
      <c r="AN79" s="38">
        <v>559.26234084064083</v>
      </c>
      <c r="AO79" s="38">
        <v>554.40407233314113</v>
      </c>
      <c r="AP79" s="38">
        <v>549.53105935821225</v>
      </c>
      <c r="AQ79" s="38">
        <v>544.6431668504631</v>
      </c>
      <c r="AR79" s="38">
        <v>539.74025766973182</v>
      </c>
      <c r="AS79" s="38">
        <v>534.8221925561902</v>
      </c>
      <c r="AT79" s="38">
        <v>529.88883008418975</v>
      </c>
      <c r="AU79" s="38">
        <v>524.94002661481159</v>
      </c>
      <c r="AV79" s="38">
        <v>519.97563624706697</v>
      </c>
      <c r="AW79" s="38">
        <v>514.99551076770842</v>
      </c>
      <c r="AX79" s="38">
        <v>509.99949959959957</v>
      </c>
      <c r="AY79" s="38">
        <v>504.98744974859147</v>
      </c>
      <c r="AZ79" s="17">
        <v>499.95920574885719</v>
      </c>
    </row>
    <row r="80" spans="1:52" x14ac:dyDescent="0.25">
      <c r="A80" s="127" t="s">
        <v>17</v>
      </c>
      <c r="B80" s="17">
        <v>731.91893413091475</v>
      </c>
      <c r="C80" s="17">
        <v>726.57751248051761</v>
      </c>
      <c r="D80" s="17">
        <v>721.22194129442471</v>
      </c>
      <c r="E80" s="17">
        <v>715.85210752607964</v>
      </c>
      <c r="F80" s="17">
        <v>710.46789661556693</v>
      </c>
      <c r="G80" s="17">
        <v>705.06919246109442</v>
      </c>
      <c r="H80" s="17">
        <v>699.65587738978468</v>
      </c>
      <c r="I80" s="17">
        <v>694.22783212774721</v>
      </c>
      <c r="J80" s="17">
        <v>688.78493576941764</v>
      </c>
      <c r="K80" s="17">
        <v>683.3270657461336</v>
      </c>
      <c r="L80" s="38">
        <v>677.85409779393206</v>
      </c>
      <c r="M80" s="38">
        <v>672.36590592053687</v>
      </c>
      <c r="N80" s="38">
        <v>666.86236237151945</v>
      </c>
      <c r="O80" s="38">
        <v>661.34333759559865</v>
      </c>
      <c r="P80" s="38">
        <v>655.80870020905854</v>
      </c>
      <c r="Q80" s="38">
        <v>650.25831695925774</v>
      </c>
      <c r="R80" s="38">
        <v>644.69205268719372</v>
      </c>
      <c r="S80" s="38">
        <v>639.10977028910349</v>
      </c>
      <c r="T80" s="38">
        <v>633.51133067705894</v>
      </c>
      <c r="U80" s="38">
        <v>627.89659273853238</v>
      </c>
      <c r="V80" s="38">
        <v>622.26541329489658</v>
      </c>
      <c r="W80" s="38">
        <v>616.61764705882354</v>
      </c>
      <c r="X80" s="38">
        <v>610.95314659054691</v>
      </c>
      <c r="Y80" s="38">
        <v>605.27176225295352</v>
      </c>
      <c r="Z80" s="38">
        <v>599.57334216545962</v>
      </c>
      <c r="AA80" s="38">
        <v>593.85773215663653</v>
      </c>
      <c r="AB80" s="38">
        <v>588.12477571554371</v>
      </c>
      <c r="AC80" s="38">
        <v>582.3743139417212</v>
      </c>
      <c r="AD80" s="38">
        <v>576.60618549380206</v>
      </c>
      <c r="AE80" s="38">
        <v>570.82022653669389</v>
      </c>
      <c r="AF80" s="38">
        <v>565.01627068728192</v>
      </c>
      <c r="AG80" s="38">
        <v>559.19414895860143</v>
      </c>
      <c r="AH80" s="38">
        <v>553.35368970243132</v>
      </c>
      <c r="AI80" s="38">
        <v>547.49471855024512</v>
      </c>
      <c r="AJ80" s="38">
        <v>541.61705835246994</v>
      </c>
      <c r="AK80" s="38">
        <v>535.72052911598985</v>
      </c>
      <c r="AL80" s="38">
        <v>529.80494793983189</v>
      </c>
      <c r="AM80" s="38">
        <v>523.87012894896759</v>
      </c>
      <c r="AN80" s="38">
        <v>517.9158832261694</v>
      </c>
      <c r="AO80" s="38">
        <v>511.94201874183926</v>
      </c>
      <c r="AP80" s="38">
        <v>505.94834028174836</v>
      </c>
      <c r="AQ80" s="38">
        <v>499.9346493726033</v>
      </c>
      <c r="AR80" s="38">
        <v>493.90074420535848</v>
      </c>
      <c r="AS80" s="38">
        <v>487.84641955619719</v>
      </c>
      <c r="AT80" s="38">
        <v>481.77146670508415</v>
      </c>
      <c r="AU80" s="38">
        <v>475.6756733518082</v>
      </c>
      <c r="AV80" s="38">
        <v>469.5588235294116</v>
      </c>
      <c r="AW80" s="38">
        <v>463.42069751491147</v>
      </c>
      <c r="AX80" s="38">
        <v>457.26107173720339</v>
      </c>
      <c r="AY80" s="38">
        <v>451.07971868204652</v>
      </c>
      <c r="AZ80" s="17">
        <v>444.87640679400459</v>
      </c>
    </row>
    <row r="81" spans="1:52" x14ac:dyDescent="0.25">
      <c r="A81" s="127" t="s">
        <v>80</v>
      </c>
      <c r="B81" s="17">
        <v>4.3812510388363535</v>
      </c>
      <c r="C81" s="17">
        <v>4.3920556528892121</v>
      </c>
      <c r="D81" s="17">
        <v>4.4029405992584998</v>
      </c>
      <c r="E81" s="17">
        <v>4.4139068783593984</v>
      </c>
      <c r="F81" s="17">
        <v>4.4249555081332801</v>
      </c>
      <c r="G81" s="17">
        <v>4.4360875244495901</v>
      </c>
      <c r="H81" s="17">
        <v>4.4473039815112543</v>
      </c>
      <c r="I81" s="17">
        <v>4.4586059522749792</v>
      </c>
      <c r="J81" s="17">
        <v>4.4699945288823528</v>
      </c>
      <c r="K81" s="17">
        <v>4.481470823102768</v>
      </c>
      <c r="L81" s="38">
        <v>4.4930359667890798</v>
      </c>
      <c r="M81" s="38">
        <v>4.5046911123483824</v>
      </c>
      <c r="N81" s="38">
        <v>4.5164374332204034</v>
      </c>
      <c r="O81" s="38">
        <v>4.5282761243793175</v>
      </c>
      <c r="P81" s="38">
        <v>4.5402084028374929</v>
      </c>
      <c r="Q81" s="38">
        <v>4.5522355081790238</v>
      </c>
      <c r="R81" s="38">
        <v>4.5643587030930348</v>
      </c>
      <c r="S81" s="38">
        <v>4.5765792739359767</v>
      </c>
      <c r="T81" s="38">
        <v>4.5888985313017656</v>
      </c>
      <c r="U81" s="38">
        <v>4.6013178106132955</v>
      </c>
      <c r="V81" s="38">
        <v>4.6138384727314588</v>
      </c>
      <c r="W81" s="38">
        <v>4.6264619045801965</v>
      </c>
      <c r="X81" s="38">
        <v>4.6391895197914437</v>
      </c>
      <c r="Y81" s="38">
        <v>4.6520227593715617</v>
      </c>
      <c r="Z81" s="38">
        <v>4.6649630923859604</v>
      </c>
      <c r="AA81" s="38">
        <v>4.6780120166647521</v>
      </c>
      <c r="AB81" s="38">
        <v>4.6911710595326213</v>
      </c>
      <c r="AC81" s="38">
        <v>4.7044417785591577</v>
      </c>
      <c r="AD81" s="38">
        <v>4.7178257623306763</v>
      </c>
      <c r="AE81" s="38">
        <v>4.7313246312543242</v>
      </c>
      <c r="AF81" s="38">
        <v>4.7449400383767397</v>
      </c>
      <c r="AG81" s="38">
        <v>4.758673670237954</v>
      </c>
      <c r="AH81" s="38">
        <v>4.7725272477474618</v>
      </c>
      <c r="AI81" s="38">
        <v>4.7865025270905335</v>
      </c>
      <c r="AJ81" s="38">
        <v>4.8006013006620378</v>
      </c>
      <c r="AK81" s="38">
        <v>4.8148253980349409</v>
      </c>
      <c r="AL81" s="38">
        <v>4.8291766869544972</v>
      </c>
      <c r="AM81" s="38">
        <v>4.8436570743698439</v>
      </c>
      <c r="AN81" s="38">
        <v>4.8582685074997016</v>
      </c>
      <c r="AO81" s="38">
        <v>4.8730129749288835</v>
      </c>
      <c r="AP81" s="38">
        <v>4.8878925077491431</v>
      </c>
      <c r="AQ81" s="38">
        <v>4.9029091807312852</v>
      </c>
      <c r="AR81" s="38">
        <v>4.9180651135416156</v>
      </c>
      <c r="AS81" s="38">
        <v>4.9333624720004536</v>
      </c>
      <c r="AT81" s="38">
        <v>4.9488034693781628</v>
      </c>
      <c r="AU81" s="38">
        <v>4.9643903677446133</v>
      </c>
      <c r="AV81" s="38">
        <v>4.9801254793585485</v>
      </c>
      <c r="AW81" s="38">
        <v>4.9960111681088506</v>
      </c>
      <c r="AX81" s="38">
        <v>5.0120498510081006</v>
      </c>
      <c r="AY81" s="38">
        <v>5.0282439997342863</v>
      </c>
      <c r="AZ81" s="17">
        <v>5</v>
      </c>
    </row>
    <row r="82" spans="1:52" x14ac:dyDescent="0.25">
      <c r="A82" s="127" t="s">
        <v>81</v>
      </c>
      <c r="B82" s="17">
        <v>5.3414216503971375</v>
      </c>
      <c r="C82" s="17">
        <v>5.3555711860929023</v>
      </c>
      <c r="D82" s="17">
        <v>5.3698337683450745</v>
      </c>
      <c r="E82" s="17">
        <v>5.3842109105127065</v>
      </c>
      <c r="F82" s="17">
        <v>5.3987041544725116</v>
      </c>
      <c r="G82" s="17">
        <v>5.4133150713097393</v>
      </c>
      <c r="H82" s="17">
        <v>5.4280452620374717</v>
      </c>
      <c r="I82" s="17">
        <v>5.4428963583295626</v>
      </c>
      <c r="J82" s="17">
        <v>5.4578700232840447</v>
      </c>
      <c r="K82" s="17">
        <v>5.4729679522015431</v>
      </c>
      <c r="L82" s="17">
        <v>5.4881918733951807</v>
      </c>
      <c r="M82" s="17">
        <v>5.5035435490174223</v>
      </c>
      <c r="N82" s="17">
        <v>5.5190247759207978</v>
      </c>
      <c r="O82" s="17">
        <v>5.5346373865401119</v>
      </c>
      <c r="P82" s="17">
        <v>5.5503832498008023</v>
      </c>
      <c r="Q82" s="17">
        <v>5.5662642720640179</v>
      </c>
      <c r="R82" s="17">
        <v>5.5822823980902285</v>
      </c>
      <c r="S82" s="17">
        <v>5.5984396120445581</v>
      </c>
      <c r="T82" s="17">
        <v>5.6147379385265594</v>
      </c>
      <c r="U82" s="17">
        <v>5.6311794436358014</v>
      </c>
      <c r="V82" s="17">
        <v>5.6477662360730392</v>
      </c>
      <c r="W82" s="17">
        <v>5.6645004682766285</v>
      </c>
      <c r="X82" s="17">
        <v>5.6813843375933857</v>
      </c>
      <c r="Y82" s="17">
        <v>5.6984200874939006</v>
      </c>
      <c r="Z82" s="17">
        <v>5.7156100088230914</v>
      </c>
      <c r="AA82" s="17">
        <v>5.7329564410928242</v>
      </c>
      <c r="AB82" s="17">
        <v>5.7504617738225079</v>
      </c>
      <c r="AC82" s="17">
        <v>5.768128447919139</v>
      </c>
      <c r="AD82" s="17">
        <v>5.7859589571081642</v>
      </c>
      <c r="AE82" s="17">
        <v>5.8039558494119774</v>
      </c>
      <c r="AF82" s="17">
        <v>5.8221217286804858</v>
      </c>
      <c r="AG82" s="17">
        <v>5.8404592561701065</v>
      </c>
      <c r="AH82" s="17">
        <v>5.8589711521862</v>
      </c>
      <c r="AI82" s="17">
        <v>5.8776601977751852</v>
      </c>
      <c r="AJ82" s="17">
        <v>5.8965292364800916</v>
      </c>
      <c r="AK82" s="17">
        <v>5.9155811761579571</v>
      </c>
      <c r="AL82" s="17">
        <v>5.9348189908643008</v>
      </c>
      <c r="AM82" s="17">
        <v>5.9542457227981913</v>
      </c>
      <c r="AN82" s="17">
        <v>5.9738644843301358</v>
      </c>
      <c r="AO82" s="17">
        <v>5.993678460090905</v>
      </c>
      <c r="AP82" s="17">
        <v>6.0136909091450548</v>
      </c>
      <c r="AQ82" s="17">
        <v>6.033905167244825</v>
      </c>
      <c r="AR82" s="17">
        <v>6.0543246491612877</v>
      </c>
      <c r="AS82" s="17">
        <v>6.0749528511130393</v>
      </c>
      <c r="AT82" s="17">
        <v>6.0957933532759512</v>
      </c>
      <c r="AU82" s="17">
        <v>6.1168498223966026</v>
      </c>
      <c r="AV82" s="17">
        <v>6.1381260145001306</v>
      </c>
      <c r="AW82" s="17">
        <v>6.1596257777080723</v>
      </c>
      <c r="AX82" s="17">
        <v>6.1813530551568761</v>
      </c>
      <c r="AY82" s="17">
        <v>6.2033118880419238</v>
      </c>
      <c r="AZ82" s="17">
        <v>6</v>
      </c>
    </row>
    <row r="83" spans="1:52" x14ac:dyDescent="0.25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52" x14ac:dyDescent="0.25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spans="1:52" x14ac:dyDescent="0.25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52" x14ac:dyDescent="0.25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spans="1:52" x14ac:dyDescent="0.25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52" x14ac:dyDescent="0.25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52" x14ac:dyDescent="0.25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52" x14ac:dyDescent="0.25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52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52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52" x14ac:dyDescent="0.25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52" x14ac:dyDescent="0.25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104" spans="1:56" ht="15.75" x14ac:dyDescent="0.25">
      <c r="B104" s="160" t="s">
        <v>193</v>
      </c>
      <c r="C104" s="134"/>
      <c r="D104" s="134"/>
      <c r="E104" s="134"/>
      <c r="F104" s="134"/>
      <c r="G104" s="134"/>
      <c r="H104" s="134"/>
      <c r="I104" s="134"/>
      <c r="J104" s="134"/>
      <c r="M104" s="160" t="s">
        <v>193</v>
      </c>
      <c r="N104" s="134"/>
      <c r="O104" s="134"/>
      <c r="P104" s="134"/>
      <c r="Q104" s="134"/>
      <c r="R104" s="134"/>
      <c r="S104" s="134"/>
      <c r="T104" s="134"/>
      <c r="U104" s="134"/>
    </row>
    <row r="106" spans="1:56" ht="15.75" x14ac:dyDescent="0.25">
      <c r="A106" s="18" t="s">
        <v>76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</row>
    <row r="107" spans="1:56" s="44" customFormat="1" x14ac:dyDescent="0.25">
      <c r="A107" s="126" t="s">
        <v>16</v>
      </c>
      <c r="B107" s="45">
        <v>17.2</v>
      </c>
      <c r="C107" s="45">
        <v>17.099999999999998</v>
      </c>
      <c r="D107" s="45">
        <v>17</v>
      </c>
      <c r="E107" s="45">
        <v>16.899999999999999</v>
      </c>
      <c r="F107" s="45">
        <v>16.8</v>
      </c>
      <c r="G107" s="45">
        <v>16.7</v>
      </c>
      <c r="H107" s="45">
        <v>16.599999999999998</v>
      </c>
      <c r="I107" s="45">
        <v>16.5</v>
      </c>
      <c r="J107" s="45">
        <v>16.399999999999999</v>
      </c>
      <c r="K107" s="45">
        <v>16.3</v>
      </c>
      <c r="L107" s="37">
        <v>16.2</v>
      </c>
      <c r="M107" s="37">
        <v>16.099999999999998</v>
      </c>
      <c r="N107" s="37">
        <v>16</v>
      </c>
      <c r="O107" s="37">
        <v>15.899999999999999</v>
      </c>
      <c r="P107" s="37">
        <v>15.799999999999999</v>
      </c>
      <c r="Q107" s="37">
        <v>15.7</v>
      </c>
      <c r="R107" s="37">
        <v>15.6</v>
      </c>
      <c r="S107" s="37">
        <v>15.5</v>
      </c>
      <c r="T107" s="37">
        <v>15.399999999999999</v>
      </c>
      <c r="U107" s="37">
        <v>15.299999999999999</v>
      </c>
      <c r="V107" s="37">
        <v>15.2</v>
      </c>
      <c r="W107" s="37">
        <v>15.1</v>
      </c>
      <c r="X107" s="37">
        <v>15</v>
      </c>
      <c r="Y107" s="37">
        <v>14.899999999999999</v>
      </c>
      <c r="Z107" s="37">
        <v>14.799999999999999</v>
      </c>
      <c r="AA107" s="37">
        <v>14.7</v>
      </c>
      <c r="AB107" s="37">
        <v>14.6</v>
      </c>
      <c r="AC107" s="37">
        <v>14.5</v>
      </c>
      <c r="AD107" s="37">
        <v>14.399999999999999</v>
      </c>
      <c r="AE107" s="37">
        <v>14.299999999999999</v>
      </c>
      <c r="AF107" s="37">
        <v>14.2</v>
      </c>
      <c r="AG107" s="37">
        <v>14.1</v>
      </c>
      <c r="AH107" s="37">
        <v>14</v>
      </c>
      <c r="AI107" s="37">
        <v>13.899999999999999</v>
      </c>
      <c r="AJ107" s="37">
        <v>13.799999999999999</v>
      </c>
      <c r="AK107" s="37">
        <v>13.7</v>
      </c>
      <c r="AL107" s="37">
        <v>13.6</v>
      </c>
      <c r="AM107" s="37">
        <v>13.5</v>
      </c>
      <c r="AN107" s="37">
        <v>13.399999999999999</v>
      </c>
      <c r="AO107" s="37">
        <v>13.299999999999999</v>
      </c>
      <c r="AP107" s="37">
        <v>13.2</v>
      </c>
      <c r="AQ107" s="37">
        <v>13.099999999999998</v>
      </c>
      <c r="AR107" s="37">
        <v>13</v>
      </c>
      <c r="AS107" s="37">
        <v>12.899999999999999</v>
      </c>
      <c r="AT107" s="37">
        <v>12.799999999999999</v>
      </c>
      <c r="AU107" s="37">
        <v>12.7</v>
      </c>
      <c r="AV107" s="37">
        <v>12.599999999999998</v>
      </c>
      <c r="AW107" s="37">
        <v>12.5</v>
      </c>
      <c r="AX107" s="37">
        <v>12.399999999999999</v>
      </c>
      <c r="AY107" s="37">
        <v>12.299999999999999</v>
      </c>
      <c r="AZ107" s="45">
        <v>12.2</v>
      </c>
      <c r="BA107" s="45">
        <v>12.099999999999998</v>
      </c>
      <c r="BB107" s="45">
        <v>12</v>
      </c>
      <c r="BC107" s="45">
        <v>11.899999999999999</v>
      </c>
      <c r="BD107" s="45">
        <v>11.799999999999999</v>
      </c>
    </row>
    <row r="108" spans="1:56" s="44" customFormat="1" x14ac:dyDescent="0.25">
      <c r="A108" s="126" t="s">
        <v>17</v>
      </c>
      <c r="B108" s="45">
        <v>17.7</v>
      </c>
      <c r="C108" s="45">
        <v>17.599999999999998</v>
      </c>
      <c r="D108" s="45">
        <v>17.5</v>
      </c>
      <c r="E108" s="45">
        <v>17.399999999999999</v>
      </c>
      <c r="F108" s="45">
        <v>17.3</v>
      </c>
      <c r="G108" s="45">
        <v>17.2</v>
      </c>
      <c r="H108" s="45">
        <v>17.099999999999998</v>
      </c>
      <c r="I108" s="45">
        <v>17</v>
      </c>
      <c r="J108" s="45">
        <v>16.899999999999999</v>
      </c>
      <c r="K108" s="45">
        <v>16.8</v>
      </c>
      <c r="L108" s="37">
        <v>16.7</v>
      </c>
      <c r="M108" s="37">
        <v>16.599999999999998</v>
      </c>
      <c r="N108" s="37">
        <v>16.5</v>
      </c>
      <c r="O108" s="37">
        <v>16.399999999999999</v>
      </c>
      <c r="P108" s="37">
        <v>16.3</v>
      </c>
      <c r="Q108" s="37">
        <v>16.2</v>
      </c>
      <c r="R108" s="37">
        <v>16.099999999999998</v>
      </c>
      <c r="S108" s="37">
        <v>16</v>
      </c>
      <c r="T108" s="37">
        <v>15.899999999999999</v>
      </c>
      <c r="U108" s="37">
        <v>15.799999999999999</v>
      </c>
      <c r="V108" s="37">
        <v>15.7</v>
      </c>
      <c r="W108" s="37">
        <v>15.6</v>
      </c>
      <c r="X108" s="37">
        <v>15.5</v>
      </c>
      <c r="Y108" s="37">
        <v>15.399999999999999</v>
      </c>
      <c r="Z108" s="37">
        <v>15.299999999999999</v>
      </c>
      <c r="AA108" s="37">
        <v>15.2</v>
      </c>
      <c r="AB108" s="37">
        <v>15.1</v>
      </c>
      <c r="AC108" s="37">
        <v>15</v>
      </c>
      <c r="AD108" s="37">
        <v>14.899999999999999</v>
      </c>
      <c r="AE108" s="37">
        <v>14.799999999999999</v>
      </c>
      <c r="AF108" s="37">
        <v>14.7</v>
      </c>
      <c r="AG108" s="37">
        <v>14.6</v>
      </c>
      <c r="AH108" s="37">
        <v>14.5</v>
      </c>
      <c r="AI108" s="37">
        <v>14.399999999999999</v>
      </c>
      <c r="AJ108" s="37">
        <v>14.299999999999999</v>
      </c>
      <c r="AK108" s="37">
        <v>14.2</v>
      </c>
      <c r="AL108" s="37">
        <v>14.1</v>
      </c>
      <c r="AM108" s="37">
        <v>14</v>
      </c>
      <c r="AN108" s="37">
        <v>13.899999999999999</v>
      </c>
      <c r="AO108" s="37">
        <v>13.799999999999999</v>
      </c>
      <c r="AP108" s="37">
        <v>13.7</v>
      </c>
      <c r="AQ108" s="37">
        <v>13.599999999999998</v>
      </c>
      <c r="AR108" s="37">
        <v>13.5</v>
      </c>
      <c r="AS108" s="37">
        <v>13.399999999999999</v>
      </c>
      <c r="AT108" s="37">
        <v>13.299999999999999</v>
      </c>
      <c r="AU108" s="37">
        <v>13.2</v>
      </c>
      <c r="AV108" s="37">
        <v>13.099999999999998</v>
      </c>
      <c r="AW108" s="37">
        <v>13</v>
      </c>
      <c r="AX108" s="37">
        <v>12.899999999999999</v>
      </c>
      <c r="AY108" s="37">
        <v>12.799999999999999</v>
      </c>
      <c r="AZ108" s="45">
        <v>12.7</v>
      </c>
      <c r="BA108" s="45">
        <v>12.599999999999998</v>
      </c>
      <c r="BB108" s="45">
        <v>12.5</v>
      </c>
      <c r="BC108" s="45">
        <v>12.399999999999999</v>
      </c>
      <c r="BD108" s="45">
        <v>12.299999999999999</v>
      </c>
    </row>
    <row r="109" spans="1:56" s="44" customFormat="1" x14ac:dyDescent="0.25">
      <c r="A109" s="126" t="s">
        <v>83</v>
      </c>
      <c r="B109" s="45">
        <v>0.10000000000000142</v>
      </c>
      <c r="C109" s="45">
        <v>9.9999999999997868E-2</v>
      </c>
      <c r="D109" s="45">
        <v>0.10000000000000142</v>
      </c>
      <c r="E109" s="45">
        <v>9.9999999999997868E-2</v>
      </c>
      <c r="F109" s="45">
        <v>0.10000000000000142</v>
      </c>
      <c r="G109" s="45">
        <v>0.10000000000000142</v>
      </c>
      <c r="H109" s="45">
        <v>9.9999999999997868E-2</v>
      </c>
      <c r="I109" s="45">
        <v>0.10000000000000142</v>
      </c>
      <c r="J109" s="45">
        <v>9.9999999999997868E-2</v>
      </c>
      <c r="K109" s="45">
        <v>0.10000000000000142</v>
      </c>
      <c r="L109" s="37">
        <v>0.10000000000000142</v>
      </c>
      <c r="M109" s="37">
        <v>9.9999999999997868E-2</v>
      </c>
      <c r="N109" s="37">
        <v>0.10000000000000142</v>
      </c>
      <c r="O109" s="37">
        <v>9.9999999999999645E-2</v>
      </c>
      <c r="P109" s="37">
        <v>9.9999999999999645E-2</v>
      </c>
      <c r="Q109" s="37">
        <v>9.9999999999999645E-2</v>
      </c>
      <c r="R109" s="37">
        <v>9.9999999999999645E-2</v>
      </c>
      <c r="S109" s="37">
        <v>0.10000000000000142</v>
      </c>
      <c r="T109" s="37">
        <v>9.9999999999999645E-2</v>
      </c>
      <c r="U109" s="37">
        <v>9.9999999999999645E-2</v>
      </c>
      <c r="V109" s="37">
        <v>9.9999999999999645E-2</v>
      </c>
      <c r="W109" s="37">
        <v>9.9999999999999645E-2</v>
      </c>
      <c r="X109" s="37">
        <v>0.10000000000000142</v>
      </c>
      <c r="Y109" s="37">
        <v>9.9999999999999645E-2</v>
      </c>
      <c r="Z109" s="37">
        <v>9.9999999999999645E-2</v>
      </c>
      <c r="AA109" s="37">
        <v>9.9999999999999645E-2</v>
      </c>
      <c r="AB109" s="37">
        <v>9.9999999999999645E-2</v>
      </c>
      <c r="AC109" s="37">
        <v>0.10000000000000142</v>
      </c>
      <c r="AD109" s="37">
        <v>9.9999999999999645E-2</v>
      </c>
      <c r="AE109" s="37">
        <v>9.9999999999999645E-2</v>
      </c>
      <c r="AF109" s="37">
        <v>9.9999999999999645E-2</v>
      </c>
      <c r="AG109" s="37">
        <v>9.9999999999999645E-2</v>
      </c>
      <c r="AH109" s="37">
        <v>0.10000000000000142</v>
      </c>
      <c r="AI109" s="37">
        <v>9.9999999999999645E-2</v>
      </c>
      <c r="AJ109" s="37">
        <v>9.9999999999999645E-2</v>
      </c>
      <c r="AK109" s="37">
        <v>9.9999999999999645E-2</v>
      </c>
      <c r="AL109" s="37">
        <v>9.9999999999999645E-2</v>
      </c>
      <c r="AM109" s="37">
        <v>0.10000000000000142</v>
      </c>
      <c r="AN109" s="37">
        <v>9.9999999999999645E-2</v>
      </c>
      <c r="AO109" s="37">
        <v>9.9999999999999645E-2</v>
      </c>
      <c r="AP109" s="37">
        <v>0.10000000000000142</v>
      </c>
      <c r="AQ109" s="37">
        <v>9.9999999999997868E-2</v>
      </c>
      <c r="AR109" s="37">
        <v>0.10000000000000142</v>
      </c>
      <c r="AS109" s="37">
        <v>9.9999999999999645E-2</v>
      </c>
      <c r="AT109" s="37">
        <v>9.9999999999999645E-2</v>
      </c>
      <c r="AU109" s="37">
        <v>0.10000000000000142</v>
      </c>
      <c r="AV109" s="37">
        <v>9.9999999999997868E-2</v>
      </c>
      <c r="AW109" s="37">
        <v>0.10000000000000142</v>
      </c>
      <c r="AX109" s="37">
        <v>9.9999999999999645E-2</v>
      </c>
      <c r="AY109" s="37">
        <v>9.9999999999999645E-2</v>
      </c>
      <c r="AZ109" s="45">
        <v>0.10000000000000142</v>
      </c>
      <c r="BA109" s="45">
        <v>9.9999999999997868E-2</v>
      </c>
      <c r="BB109" s="45">
        <v>0.10000000000000142</v>
      </c>
      <c r="BC109" s="45">
        <v>9.9999999999999645E-2</v>
      </c>
      <c r="BD109" s="45">
        <v>11.799999999999999</v>
      </c>
    </row>
    <row r="110" spans="1:56" s="44" customFormat="1" x14ac:dyDescent="0.25">
      <c r="A110" s="126" t="s">
        <v>84</v>
      </c>
      <c r="B110" s="45">
        <v>0.10000000000000142</v>
      </c>
      <c r="C110" s="45">
        <v>9.9999999999997868E-2</v>
      </c>
      <c r="D110" s="45">
        <v>0.10000000000000142</v>
      </c>
      <c r="E110" s="45">
        <v>9.9999999999997868E-2</v>
      </c>
      <c r="F110" s="45">
        <v>0.10000000000000142</v>
      </c>
      <c r="G110" s="45">
        <v>0.10000000000000142</v>
      </c>
      <c r="H110" s="45">
        <v>9.9999999999997868E-2</v>
      </c>
      <c r="I110" s="45">
        <v>0.10000000000000142</v>
      </c>
      <c r="J110" s="45">
        <v>9.9999999999997868E-2</v>
      </c>
      <c r="K110" s="45">
        <v>0.10000000000000142</v>
      </c>
      <c r="L110" s="37">
        <v>0.10000000000000142</v>
      </c>
      <c r="M110" s="37">
        <v>9.9999999999997868E-2</v>
      </c>
      <c r="N110" s="37">
        <v>0.10000000000000142</v>
      </c>
      <c r="O110" s="37">
        <v>9.9999999999997868E-2</v>
      </c>
      <c r="P110" s="37">
        <v>0.10000000000000142</v>
      </c>
      <c r="Q110" s="37">
        <v>0.10000000000000142</v>
      </c>
      <c r="R110" s="37">
        <v>9.9999999999997868E-2</v>
      </c>
      <c r="S110" s="37">
        <v>0.10000000000000142</v>
      </c>
      <c r="T110" s="37">
        <v>9.9999999999999645E-2</v>
      </c>
      <c r="U110" s="37">
        <v>9.9999999999999645E-2</v>
      </c>
      <c r="V110" s="37">
        <v>9.9999999999999645E-2</v>
      </c>
      <c r="W110" s="37">
        <v>9.9999999999999645E-2</v>
      </c>
      <c r="X110" s="37">
        <v>0.10000000000000142</v>
      </c>
      <c r="Y110" s="37">
        <v>9.9999999999999645E-2</v>
      </c>
      <c r="Z110" s="37">
        <v>9.9999999999999645E-2</v>
      </c>
      <c r="AA110" s="37">
        <v>9.9999999999999645E-2</v>
      </c>
      <c r="AB110" s="37">
        <v>9.9999999999999645E-2</v>
      </c>
      <c r="AC110" s="37">
        <v>0.10000000000000142</v>
      </c>
      <c r="AD110" s="37">
        <v>9.9999999999999645E-2</v>
      </c>
      <c r="AE110" s="37">
        <v>9.9999999999999645E-2</v>
      </c>
      <c r="AF110" s="37">
        <v>9.9999999999999645E-2</v>
      </c>
      <c r="AG110" s="37">
        <v>9.9999999999999645E-2</v>
      </c>
      <c r="AH110" s="37">
        <v>0.10000000000000142</v>
      </c>
      <c r="AI110" s="37">
        <v>9.9999999999999645E-2</v>
      </c>
      <c r="AJ110" s="37">
        <v>9.9999999999999645E-2</v>
      </c>
      <c r="AK110" s="37">
        <v>9.9999999999999645E-2</v>
      </c>
      <c r="AL110" s="37">
        <v>9.9999999999999645E-2</v>
      </c>
      <c r="AM110" s="37">
        <v>0.10000000000000142</v>
      </c>
      <c r="AN110" s="37">
        <v>9.9999999999999645E-2</v>
      </c>
      <c r="AO110" s="37">
        <v>9.9999999999999645E-2</v>
      </c>
      <c r="AP110" s="37">
        <v>0.10000000000000142</v>
      </c>
      <c r="AQ110" s="37">
        <v>9.9999999999997868E-2</v>
      </c>
      <c r="AR110" s="37">
        <v>0.10000000000000142</v>
      </c>
      <c r="AS110" s="37">
        <v>9.9999999999999645E-2</v>
      </c>
      <c r="AT110" s="37">
        <v>9.9999999999999645E-2</v>
      </c>
      <c r="AU110" s="37">
        <v>0.10000000000000142</v>
      </c>
      <c r="AV110" s="37">
        <v>9.9999999999997868E-2</v>
      </c>
      <c r="AW110" s="37">
        <v>0.10000000000000142</v>
      </c>
      <c r="AX110" s="37">
        <v>9.9999999999999645E-2</v>
      </c>
      <c r="AY110" s="37">
        <v>9.9999999999999645E-2</v>
      </c>
      <c r="AZ110" s="45">
        <v>0.10000000000000142</v>
      </c>
      <c r="BA110" s="45">
        <v>9.9999999999997868E-2</v>
      </c>
      <c r="BB110" s="45">
        <v>0.10000000000000142</v>
      </c>
      <c r="BC110" s="45">
        <v>9.9999999999999645E-2</v>
      </c>
      <c r="BD110" s="45">
        <v>12.299999999999999</v>
      </c>
    </row>
    <row r="111" spans="1:56" s="44" customFormat="1" x14ac:dyDescent="0.25">
      <c r="A111" s="126" t="s">
        <v>18</v>
      </c>
      <c r="B111" s="46">
        <v>2.9069767441860465E-2</v>
      </c>
      <c r="C111" s="46">
        <v>2.923976608187135E-2</v>
      </c>
      <c r="D111" s="46">
        <v>2.9411764705882353E-2</v>
      </c>
      <c r="E111" s="46">
        <v>2.9585798816568049E-2</v>
      </c>
      <c r="F111" s="46">
        <v>2.976190476190476E-2</v>
      </c>
      <c r="G111" s="46">
        <v>2.9940119760479042E-2</v>
      </c>
      <c r="H111" s="46">
        <v>3.0120481927710847E-2</v>
      </c>
      <c r="I111" s="46">
        <v>3.0303030303030304E-2</v>
      </c>
      <c r="J111" s="46">
        <v>3.0487804878048783E-2</v>
      </c>
      <c r="K111" s="46">
        <v>3.0674846625766871E-2</v>
      </c>
      <c r="L111" s="46">
        <v>3.0864197530864199E-2</v>
      </c>
      <c r="M111" s="46">
        <v>3.1055900621118016E-2</v>
      </c>
      <c r="N111" s="46">
        <v>3.125E-2</v>
      </c>
      <c r="O111" s="46">
        <v>3.1446540880503145E-2</v>
      </c>
      <c r="P111" s="46">
        <v>3.1645569620253278E-2</v>
      </c>
      <c r="Q111" s="46">
        <v>3.1847133757961783E-2</v>
      </c>
      <c r="R111" s="46">
        <v>3.2051282051281937E-2</v>
      </c>
      <c r="S111" s="46">
        <v>3.2258064516129031E-2</v>
      </c>
      <c r="T111" s="46">
        <v>3.2467532467532471E-2</v>
      </c>
      <c r="U111" s="46">
        <v>3.2679738562091505E-2</v>
      </c>
      <c r="V111" s="46">
        <v>3.2894736842105261E-2</v>
      </c>
      <c r="W111" s="46">
        <v>3.3112582781456956E-2</v>
      </c>
      <c r="X111" s="46">
        <v>3.3333333333333333E-2</v>
      </c>
      <c r="Y111" s="46">
        <v>3.3557046979865772E-2</v>
      </c>
      <c r="Z111" s="46">
        <v>3.3783783783783786E-2</v>
      </c>
      <c r="AA111" s="46">
        <v>3.4013605442176874E-2</v>
      </c>
      <c r="AB111" s="46">
        <v>3.4246575342465752E-2</v>
      </c>
      <c r="AC111" s="46">
        <v>3.4482758620689655E-2</v>
      </c>
      <c r="AD111" s="46">
        <v>3.4722222222222224E-2</v>
      </c>
      <c r="AE111" s="46">
        <v>3.4965034965034968E-2</v>
      </c>
      <c r="AF111" s="46">
        <v>3.5211267605633804E-2</v>
      </c>
      <c r="AG111" s="46">
        <v>3.5460992907801421E-2</v>
      </c>
      <c r="AH111" s="46">
        <v>3.5714285714285712E-2</v>
      </c>
      <c r="AI111" s="46">
        <v>3.5971223021582739E-2</v>
      </c>
      <c r="AJ111" s="46">
        <v>3.6231884057971016E-2</v>
      </c>
      <c r="AK111" s="46">
        <v>3.6496350364963508E-2</v>
      </c>
      <c r="AL111" s="46">
        <v>3.6764705882352942E-2</v>
      </c>
      <c r="AM111" s="46">
        <v>3.7037037037037035E-2</v>
      </c>
      <c r="AN111" s="46">
        <v>3.7313432835820899E-2</v>
      </c>
      <c r="AO111" s="46">
        <v>3.759398496240602E-2</v>
      </c>
      <c r="AP111" s="46">
        <v>3.787878787878788E-2</v>
      </c>
      <c r="AQ111" s="46">
        <v>3.8167938931297718E-2</v>
      </c>
      <c r="AR111" s="46">
        <v>3.8461538461538464E-2</v>
      </c>
      <c r="AS111" s="46">
        <v>3.8759689922480627E-2</v>
      </c>
      <c r="AT111" s="46">
        <v>3.90625E-2</v>
      </c>
      <c r="AU111" s="46">
        <v>3.937007874015748E-2</v>
      </c>
      <c r="AV111" s="46">
        <v>3.9682539682539687E-2</v>
      </c>
      <c r="AW111" s="46">
        <v>0.04</v>
      </c>
      <c r="AX111" s="46">
        <v>4.0322580645161296E-2</v>
      </c>
      <c r="AY111" s="46">
        <v>4.0650406504065047E-2</v>
      </c>
      <c r="AZ111" s="46">
        <v>4.0983606557377053E-2</v>
      </c>
      <c r="BA111" s="46">
        <v>4.1322314049586785E-2</v>
      </c>
      <c r="BB111" s="46">
        <v>4.1666666666666664E-2</v>
      </c>
      <c r="BC111" s="46">
        <v>4.2016806722689079E-2</v>
      </c>
      <c r="BD111" s="46">
        <v>4.2372881355932208E-2</v>
      </c>
    </row>
    <row r="112" spans="1:56" s="44" customFormat="1" x14ac:dyDescent="0.25">
      <c r="A112" s="126" t="s">
        <v>19</v>
      </c>
      <c r="B112" s="45">
        <v>0.5</v>
      </c>
      <c r="C112" s="45">
        <v>0.5</v>
      </c>
      <c r="D112" s="45">
        <v>0.5</v>
      </c>
      <c r="E112" s="45">
        <v>0.5</v>
      </c>
      <c r="F112" s="45">
        <v>0.5</v>
      </c>
      <c r="G112" s="45">
        <v>0.5</v>
      </c>
      <c r="H112" s="45">
        <v>0.5</v>
      </c>
      <c r="I112" s="45">
        <v>0.5</v>
      </c>
      <c r="J112" s="45">
        <v>0.5</v>
      </c>
      <c r="K112" s="45">
        <v>0.5</v>
      </c>
      <c r="L112" s="45">
        <v>0.5</v>
      </c>
      <c r="M112" s="45">
        <v>0.5</v>
      </c>
      <c r="N112" s="45">
        <v>0.5</v>
      </c>
      <c r="O112" s="45">
        <v>0.5</v>
      </c>
      <c r="P112" s="45">
        <v>0.50000000000000178</v>
      </c>
      <c r="Q112" s="45">
        <v>0.5</v>
      </c>
      <c r="R112" s="45">
        <v>0.49999999999999822</v>
      </c>
      <c r="S112" s="45">
        <v>0.5</v>
      </c>
      <c r="T112" s="45">
        <v>0.5</v>
      </c>
      <c r="U112" s="45">
        <v>0.5</v>
      </c>
      <c r="V112" s="45">
        <v>0.5</v>
      </c>
      <c r="W112" s="45">
        <v>0.5</v>
      </c>
      <c r="X112" s="45">
        <v>0.5</v>
      </c>
      <c r="Y112" s="45">
        <v>0.5</v>
      </c>
      <c r="Z112" s="45">
        <v>0.5</v>
      </c>
      <c r="AA112" s="45">
        <v>0.5</v>
      </c>
      <c r="AB112" s="45">
        <v>0.5</v>
      </c>
      <c r="AC112" s="45">
        <v>0.5</v>
      </c>
      <c r="AD112" s="45">
        <v>0.5</v>
      </c>
      <c r="AE112" s="45">
        <v>0.5</v>
      </c>
      <c r="AF112" s="45">
        <v>0.5</v>
      </c>
      <c r="AG112" s="45">
        <v>0.5</v>
      </c>
      <c r="AH112" s="45">
        <v>0.5</v>
      </c>
      <c r="AI112" s="45">
        <v>0.5</v>
      </c>
      <c r="AJ112" s="45">
        <v>0.5</v>
      </c>
      <c r="AK112" s="45">
        <v>0.5</v>
      </c>
      <c r="AL112" s="45">
        <v>0.5</v>
      </c>
      <c r="AM112" s="45">
        <v>0.5</v>
      </c>
      <c r="AN112" s="45">
        <v>0.5</v>
      </c>
      <c r="AO112" s="45">
        <v>0.5</v>
      </c>
      <c r="AP112" s="45">
        <v>0.5</v>
      </c>
      <c r="AQ112" s="45">
        <v>0.5</v>
      </c>
      <c r="AR112" s="45">
        <v>0.5</v>
      </c>
      <c r="AS112" s="45">
        <v>0.5</v>
      </c>
      <c r="AT112" s="45">
        <v>0.5</v>
      </c>
      <c r="AU112" s="45">
        <v>0.5</v>
      </c>
      <c r="AV112" s="45">
        <v>0.5</v>
      </c>
      <c r="AW112" s="45">
        <v>0.5</v>
      </c>
      <c r="AX112" s="45">
        <v>0.5</v>
      </c>
      <c r="AY112" s="45">
        <v>0.5</v>
      </c>
      <c r="AZ112" s="45">
        <v>0.5</v>
      </c>
      <c r="BA112" s="45">
        <v>0.5</v>
      </c>
      <c r="BB112" s="45">
        <v>0.5</v>
      </c>
      <c r="BC112" s="45">
        <v>0.5</v>
      </c>
      <c r="BD112" s="45">
        <v>0.5</v>
      </c>
    </row>
    <row r="113" spans="1:56" x14ac:dyDescent="0.25">
      <c r="A113" s="128" t="s">
        <v>77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</row>
    <row r="114" spans="1:56" x14ac:dyDescent="0.25">
      <c r="A114" s="13" t="s">
        <v>16</v>
      </c>
      <c r="B114" s="17">
        <v>735.75358666636316</v>
      </c>
      <c r="C114" s="17">
        <v>732.49043935866655</v>
      </c>
      <c r="D114" s="17">
        <v>729.21773665342175</v>
      </c>
      <c r="E114" s="17">
        <v>725.93539411321433</v>
      </c>
      <c r="F114" s="17">
        <v>722.64332604968638</v>
      </c>
      <c r="G114" s="17">
        <v>719.34144549743519</v>
      </c>
      <c r="H114" s="17">
        <v>716.02966418720882</v>
      </c>
      <c r="I114" s="17">
        <v>712.70789251837311</v>
      </c>
      <c r="J114" s="17">
        <v>709.37603953062614</v>
      </c>
      <c r="K114" s="17">
        <v>706.03401287493784</v>
      </c>
      <c r="L114" s="38">
        <v>702.6817187836815</v>
      </c>
      <c r="M114" s="38">
        <v>699.31906203993935</v>
      </c>
      <c r="N114" s="38">
        <v>695.94594594594594</v>
      </c>
      <c r="O114" s="38">
        <v>692.56227229064234</v>
      </c>
      <c r="P114" s="38">
        <v>689.16794131631298</v>
      </c>
      <c r="Q114" s="38">
        <v>685.76285168426739</v>
      </c>
      <c r="R114" s="38">
        <v>682.34690043954049</v>
      </c>
      <c r="S114" s="38">
        <v>678.91998297456905</v>
      </c>
      <c r="T114" s="38">
        <v>675.48199299181533</v>
      </c>
      <c r="U114" s="38">
        <v>672.03282246529432</v>
      </c>
      <c r="V114" s="38">
        <v>668.57236160096886</v>
      </c>
      <c r="W114" s="38">
        <v>665.10049879597</v>
      </c>
      <c r="X114" s="38">
        <v>661.61712059659919</v>
      </c>
      <c r="Y114" s="38">
        <v>658.12211165506926</v>
      </c>
      <c r="Z114" s="38">
        <v>654.61535468493753</v>
      </c>
      <c r="AA114" s="38">
        <v>651.0967304151792</v>
      </c>
      <c r="AB114" s="38">
        <v>647.56611754285416</v>
      </c>
      <c r="AC114" s="38">
        <v>644.02339268431194</v>
      </c>
      <c r="AD114" s="38">
        <v>640.46843032487982</v>
      </c>
      <c r="AE114" s="38">
        <v>636.90110276697499</v>
      </c>
      <c r="AF114" s="38">
        <v>633.3212800765823</v>
      </c>
      <c r="AG114" s="38">
        <v>629.72883002803155</v>
      </c>
      <c r="AH114" s="38">
        <v>626.12361804701106</v>
      </c>
      <c r="AI114" s="38">
        <v>622.5055071517429</v>
      </c>
      <c r="AJ114" s="38">
        <v>618.87435789225447</v>
      </c>
      <c r="AK114" s="38">
        <v>615.23002828766187</v>
      </c>
      <c r="AL114" s="38">
        <v>611.57237376139324</v>
      </c>
      <c r="AM114" s="38">
        <v>607.90124707426139</v>
      </c>
      <c r="AN114" s="38">
        <v>604.21649825530392</v>
      </c>
      <c r="AO114" s="38">
        <v>600.51797453029553</v>
      </c>
      <c r="AP114" s="38">
        <v>596.80552024783515</v>
      </c>
      <c r="AQ114" s="38">
        <v>593.07897680291114</v>
      </c>
      <c r="AR114" s="38">
        <v>589.33818255783478</v>
      </c>
      <c r="AS114" s="38">
        <v>585.58297276043083</v>
      </c>
      <c r="AT114" s="38">
        <v>581.81317945936837</v>
      </c>
      <c r="AU114" s="38">
        <v>578.02863141651142</v>
      </c>
      <c r="AV114" s="38">
        <v>574.22915401615387</v>
      </c>
      <c r="AW114" s="38">
        <v>570.41456917101027</v>
      </c>
      <c r="AX114" s="38">
        <v>566.58469522481107</v>
      </c>
      <c r="AY114" s="38">
        <v>562.73934685136101</v>
      </c>
      <c r="AZ114" s="17">
        <v>558.87833494989093</v>
      </c>
      <c r="BA114" s="17">
        <v>555.00146653654519</v>
      </c>
      <c r="BB114" s="17">
        <v>551.10854463182557</v>
      </c>
      <c r="BC114" s="17">
        <v>547.19936814380208</v>
      </c>
      <c r="BD114" s="17">
        <v>543.27373174690103</v>
      </c>
    </row>
    <row r="115" spans="1:56" x14ac:dyDescent="0.25">
      <c r="A115" s="13" t="s">
        <v>17</v>
      </c>
      <c r="B115" s="17">
        <v>735.71276220917741</v>
      </c>
      <c r="C115" s="17">
        <v>732.72246047251394</v>
      </c>
      <c r="D115" s="17">
        <v>729.72365142471801</v>
      </c>
      <c r="E115" s="17">
        <v>726.71626204091501</v>
      </c>
      <c r="F115" s="17">
        <v>723.70021824549849</v>
      </c>
      <c r="G115" s="17">
        <v>720.67544489084014</v>
      </c>
      <c r="H115" s="17">
        <v>717.64186573544373</v>
      </c>
      <c r="I115" s="17">
        <v>714.59940342152277</v>
      </c>
      <c r="J115" s="17">
        <v>711.54797945198322</v>
      </c>
      <c r="K115" s="17">
        <v>708.48751416679397</v>
      </c>
      <c r="L115" s="38">
        <v>705.41792671872111</v>
      </c>
      <c r="M115" s="38">
        <v>702.33913504841018</v>
      </c>
      <c r="N115" s="38">
        <v>699.25105585878907</v>
      </c>
      <c r="O115" s="38">
        <v>696.15360458877308</v>
      </c>
      <c r="P115" s="38">
        <v>693.04669538624864</v>
      </c>
      <c r="Q115" s="38">
        <v>689.93024108030693</v>
      </c>
      <c r="R115" s="38">
        <v>686.80415315270739</v>
      </c>
      <c r="S115" s="38">
        <v>683.6683417085427</v>
      </c>
      <c r="T115" s="38">
        <v>680.5227154460747</v>
      </c>
      <c r="U115" s="38">
        <v>677.3671816257181</v>
      </c>
      <c r="V115" s="38">
        <v>674.20164603813816</v>
      </c>
      <c r="W115" s="38">
        <v>671.02601297143212</v>
      </c>
      <c r="X115" s="38">
        <v>667.8401851773632</v>
      </c>
      <c r="Y115" s="38">
        <v>664.64406383661219</v>
      </c>
      <c r="Z115" s="38">
        <v>661.43754852301242</v>
      </c>
      <c r="AA115" s="38">
        <v>658.22053716672997</v>
      </c>
      <c r="AB115" s="38">
        <v>654.99292601635409</v>
      </c>
      <c r="AC115" s="38">
        <v>651.75460959985355</v>
      </c>
      <c r="AD115" s="38">
        <v>648.50548068436092</v>
      </c>
      <c r="AE115" s="38">
        <v>645.24543023474087</v>
      </c>
      <c r="AF115" s="38">
        <v>641.9743473708952</v>
      </c>
      <c r="AG115" s="38">
        <v>638.6921193237589</v>
      </c>
      <c r="AH115" s="38">
        <v>635.39863138993826</v>
      </c>
      <c r="AI115" s="38">
        <v>632.09376688493853</v>
      </c>
      <c r="AJ115" s="38">
        <v>628.7774070949265</v>
      </c>
      <c r="AK115" s="38">
        <v>625.4494312269735</v>
      </c>
      <c r="AL115" s="38">
        <v>622.10971635771796</v>
      </c>
      <c r="AM115" s="38">
        <v>618.75813738038732</v>
      </c>
      <c r="AN115" s="38">
        <v>615.3945669501129</v>
      </c>
      <c r="AO115" s="38">
        <v>612.01887542747284</v>
      </c>
      <c r="AP115" s="38">
        <v>608.63093082018827</v>
      </c>
      <c r="AQ115" s="38">
        <v>605.23059872290321</v>
      </c>
      <c r="AR115" s="38">
        <v>601.81774225496667</v>
      </c>
      <c r="AS115" s="38">
        <v>598.39222199613698</v>
      </c>
      <c r="AT115" s="38">
        <v>594.95389592012407</v>
      </c>
      <c r="AU115" s="38">
        <v>591.50261932587682</v>
      </c>
      <c r="AV115" s="38">
        <v>588.03824476652551</v>
      </c>
      <c r="AW115" s="38">
        <v>584.56062197587664</v>
      </c>
      <c r="AX115" s="38">
        <v>581.06959779236036</v>
      </c>
      <c r="AY115" s="38">
        <v>577.56501608031749</v>
      </c>
      <c r="AZ115" s="17">
        <v>574.04671764851571</v>
      </c>
      <c r="BA115" s="17">
        <v>570.51454016577122</v>
      </c>
      <c r="BB115" s="17">
        <v>566.96831807355227</v>
      </c>
      <c r="BC115" s="17">
        <v>563.40788249542754</v>
      </c>
      <c r="BD115" s="17">
        <v>559.83306114322522</v>
      </c>
    </row>
    <row r="116" spans="1:56" x14ac:dyDescent="0.25">
      <c r="A116" s="127" t="s">
        <v>80</v>
      </c>
      <c r="B116" s="17">
        <v>3.2631473076966131</v>
      </c>
      <c r="C116" s="17">
        <v>3.2727027052447966</v>
      </c>
      <c r="D116" s="17">
        <v>3.2823425402074236</v>
      </c>
      <c r="E116" s="17">
        <v>3.2920680635279496</v>
      </c>
      <c r="F116" s="17">
        <v>3.3018805522511911</v>
      </c>
      <c r="G116" s="17">
        <v>3.3117813102263653</v>
      </c>
      <c r="H116" s="17">
        <v>3.3217716688357086</v>
      </c>
      <c r="I116" s="17">
        <v>3.33185298774697</v>
      </c>
      <c r="J116" s="17">
        <v>3.3420266556883007</v>
      </c>
      <c r="K116" s="17">
        <v>3.3522940912563399</v>
      </c>
      <c r="L116" s="38">
        <v>3.36265674374215</v>
      </c>
      <c r="M116" s="38">
        <v>3.3731160939934171</v>
      </c>
      <c r="N116" s="38">
        <v>3.3836736553035962</v>
      </c>
      <c r="O116" s="38">
        <v>3.3943309743293639</v>
      </c>
      <c r="P116" s="38">
        <v>3.4050896320455877</v>
      </c>
      <c r="Q116" s="38">
        <v>3.415951244726898</v>
      </c>
      <c r="R116" s="38">
        <v>3.4269174649714387</v>
      </c>
      <c r="S116" s="38">
        <v>3.4379899827537201</v>
      </c>
      <c r="T116" s="38">
        <v>3.4491705265210157</v>
      </c>
      <c r="U116" s="38">
        <v>3.4604608643254551</v>
      </c>
      <c r="V116" s="38">
        <v>3.4718628049988638</v>
      </c>
      <c r="W116" s="38">
        <v>3.4833781993708044</v>
      </c>
      <c r="X116" s="38">
        <v>3.4950089415299317</v>
      </c>
      <c r="Y116" s="38">
        <v>3.5067569701317325</v>
      </c>
      <c r="Z116" s="38">
        <v>3.5186242697583339</v>
      </c>
      <c r="AA116" s="38">
        <v>3.5306128723250367</v>
      </c>
      <c r="AB116" s="38">
        <v>3.5427248585422149</v>
      </c>
      <c r="AC116" s="38">
        <v>3.5549623594321247</v>
      </c>
      <c r="AD116" s="38">
        <v>3.5673275579048322</v>
      </c>
      <c r="AE116" s="38">
        <v>3.5798226903926889</v>
      </c>
      <c r="AF116" s="38">
        <v>3.5924500485507451</v>
      </c>
      <c r="AG116" s="38">
        <v>3.6052119810204886</v>
      </c>
      <c r="AH116" s="38">
        <v>3.6181108952681598</v>
      </c>
      <c r="AI116" s="38">
        <v>3.6311492594884385</v>
      </c>
      <c r="AJ116" s="38">
        <v>3.644329604592599</v>
      </c>
      <c r="AK116" s="38">
        <v>3.6576545262686295</v>
      </c>
      <c r="AL116" s="38">
        <v>3.6711266871318458</v>
      </c>
      <c r="AM116" s="38">
        <v>3.6847488189574733</v>
      </c>
      <c r="AN116" s="38">
        <v>3.6985237250083856</v>
      </c>
      <c r="AO116" s="38">
        <v>3.712454282460385</v>
      </c>
      <c r="AP116" s="38">
        <v>3.7265434449240047</v>
      </c>
      <c r="AQ116" s="38">
        <v>3.7407942450763585</v>
      </c>
      <c r="AR116" s="38">
        <v>3.7552097974039498</v>
      </c>
      <c r="AS116" s="38">
        <v>3.7697933010624638</v>
      </c>
      <c r="AT116" s="38">
        <v>3.7845480428569545</v>
      </c>
      <c r="AU116" s="38">
        <v>3.7994774003575458</v>
      </c>
      <c r="AV116" s="38">
        <v>3.8145848451435995</v>
      </c>
      <c r="AW116" s="38">
        <v>3.8298739461992</v>
      </c>
      <c r="AX116" s="38">
        <v>3.8453483734500651</v>
      </c>
      <c r="AY116" s="38">
        <v>3.8610119014700786</v>
      </c>
      <c r="AZ116" s="17">
        <v>3.8768684133457327</v>
      </c>
      <c r="BA116" s="17">
        <v>3.8929219047196284</v>
      </c>
      <c r="BB116" s="17">
        <v>3.9091764880234905</v>
      </c>
      <c r="BC116" s="17">
        <v>3.9256363969010408</v>
      </c>
      <c r="BD116" s="17">
        <v>4</v>
      </c>
    </row>
    <row r="117" spans="1:56" x14ac:dyDescent="0.25">
      <c r="A117" s="127" t="s">
        <v>81</v>
      </c>
      <c r="B117" s="17">
        <v>2.9903017366634685</v>
      </c>
      <c r="C117" s="17">
        <v>2.9988090477959304</v>
      </c>
      <c r="D117" s="17">
        <v>3.0073893838030017</v>
      </c>
      <c r="E117" s="17">
        <v>3.0160437954165218</v>
      </c>
      <c r="F117" s="17">
        <v>3.0247733546583504</v>
      </c>
      <c r="G117" s="17">
        <v>3.03357915539641</v>
      </c>
      <c r="H117" s="17">
        <v>3.0424623139209643</v>
      </c>
      <c r="I117" s="17">
        <v>3.0514239695395418</v>
      </c>
      <c r="J117" s="17">
        <v>3.0604652851892524</v>
      </c>
      <c r="K117" s="17">
        <v>3.0695874480728662</v>
      </c>
      <c r="L117" s="17">
        <v>3.0787916703109204</v>
      </c>
      <c r="M117" s="17">
        <v>3.0880791896211122</v>
      </c>
      <c r="N117" s="17">
        <v>3.0974512700159949</v>
      </c>
      <c r="O117" s="17">
        <v>3.1069092025244345</v>
      </c>
      <c r="P117" s="17">
        <v>3.1164543059417156</v>
      </c>
      <c r="Q117" s="17">
        <v>3.1260879275995421</v>
      </c>
      <c r="R117" s="17">
        <v>3.1358114441646876</v>
      </c>
      <c r="S117" s="17">
        <v>3.1456262624679994</v>
      </c>
      <c r="T117" s="17">
        <v>3.1555338203565952</v>
      </c>
      <c r="U117" s="17">
        <v>3.1655355875799387</v>
      </c>
      <c r="V117" s="17">
        <v>3.1756330667060411</v>
      </c>
      <c r="W117" s="17">
        <v>3.1858277940689277</v>
      </c>
      <c r="X117" s="17">
        <v>3.1961213407510058</v>
      </c>
      <c r="Y117" s="17">
        <v>3.2065153135997662</v>
      </c>
      <c r="Z117" s="17">
        <v>3.2170113562824554</v>
      </c>
      <c r="AA117" s="17">
        <v>3.2276111503758784</v>
      </c>
      <c r="AB117" s="17">
        <v>3.2383164165005383</v>
      </c>
      <c r="AC117" s="17">
        <v>3.2491289154926335</v>
      </c>
      <c r="AD117" s="17">
        <v>3.2600504496200529</v>
      </c>
      <c r="AE117" s="17">
        <v>3.2710828638456633</v>
      </c>
      <c r="AF117" s="17">
        <v>3.2822280471363001</v>
      </c>
      <c r="AG117" s="17">
        <v>3.2934879338206429</v>
      </c>
      <c r="AH117" s="17">
        <v>3.3048645049997276</v>
      </c>
      <c r="AI117" s="17">
        <v>3.3163597900120294</v>
      </c>
      <c r="AJ117" s="17">
        <v>3.3279758679530005</v>
      </c>
      <c r="AK117" s="17">
        <v>3.3397148692555447</v>
      </c>
      <c r="AL117" s="17">
        <v>3.3515789773306324</v>
      </c>
      <c r="AM117" s="17">
        <v>3.3635704302744216</v>
      </c>
      <c r="AN117" s="17">
        <v>3.3756915226400679</v>
      </c>
      <c r="AO117" s="17">
        <v>3.3879446072845667</v>
      </c>
      <c r="AP117" s="17">
        <v>3.4003320972850588</v>
      </c>
      <c r="AQ117" s="17">
        <v>3.4128564679365354</v>
      </c>
      <c r="AR117" s="17">
        <v>3.4255202588296925</v>
      </c>
      <c r="AS117" s="17">
        <v>3.4383260760129133</v>
      </c>
      <c r="AT117" s="17">
        <v>3.451276594247247</v>
      </c>
      <c r="AU117" s="17">
        <v>3.4643745593513131</v>
      </c>
      <c r="AV117" s="17">
        <v>3.4776227906488657</v>
      </c>
      <c r="AW117" s="17">
        <v>3.4910241835162878</v>
      </c>
      <c r="AX117" s="17">
        <v>3.5045817120428637</v>
      </c>
      <c r="AY117" s="17">
        <v>3.5182984318017816</v>
      </c>
      <c r="AZ117" s="17">
        <v>3.532177482744487</v>
      </c>
      <c r="BA117" s="17">
        <v>3.5462220922189545</v>
      </c>
      <c r="BB117" s="17">
        <v>3.560435578124725</v>
      </c>
      <c r="BC117" s="17">
        <v>3.5748213522023207</v>
      </c>
      <c r="BD117" s="17">
        <v>4</v>
      </c>
    </row>
    <row r="139" spans="1:56" ht="15.75" x14ac:dyDescent="0.25">
      <c r="B139" s="160" t="s">
        <v>193</v>
      </c>
      <c r="C139" s="134"/>
      <c r="D139" s="134"/>
      <c r="E139" s="134"/>
      <c r="F139" s="134"/>
      <c r="G139" s="134"/>
      <c r="H139" s="134"/>
      <c r="I139" s="134"/>
      <c r="J139" s="134"/>
      <c r="M139" s="160" t="s">
        <v>193</v>
      </c>
      <c r="N139" s="134"/>
      <c r="O139" s="134"/>
      <c r="P139" s="134"/>
      <c r="Q139" s="134"/>
      <c r="R139" s="134"/>
      <c r="S139" s="134"/>
      <c r="T139" s="134"/>
      <c r="U139" s="134"/>
    </row>
    <row r="141" spans="1:56" ht="15.75" x14ac:dyDescent="0.25">
      <c r="A141" s="18" t="s">
        <v>78</v>
      </c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</row>
    <row r="142" spans="1:56" s="44" customFormat="1" x14ac:dyDescent="0.25">
      <c r="A142" s="126" t="s">
        <v>16</v>
      </c>
      <c r="B142" s="121">
        <v>5.8333333333333336E-3</v>
      </c>
      <c r="C142" s="121">
        <v>5.8680555555555552E-3</v>
      </c>
      <c r="D142" s="121">
        <v>5.9027777777777776E-3</v>
      </c>
      <c r="E142" s="121">
        <v>5.9375000000000001E-3</v>
      </c>
      <c r="F142" s="121">
        <v>5.9722222222222225E-3</v>
      </c>
      <c r="G142" s="121">
        <v>6.0069444444444441E-3</v>
      </c>
      <c r="H142" s="121">
        <v>6.0416666666666665E-3</v>
      </c>
      <c r="I142" s="121">
        <v>6.076388888888889E-3</v>
      </c>
      <c r="J142" s="121">
        <v>6.1111111111111114E-3</v>
      </c>
      <c r="K142" s="121">
        <v>6.145833333333333E-3</v>
      </c>
      <c r="L142" s="122">
        <v>6.1805555555555555E-3</v>
      </c>
      <c r="M142" s="122">
        <v>6.2152777777777779E-3</v>
      </c>
      <c r="N142" s="122">
        <v>6.2500000000000003E-3</v>
      </c>
      <c r="O142" s="122">
        <v>6.2847222222222219E-3</v>
      </c>
      <c r="P142" s="122">
        <v>6.3194444444444444E-3</v>
      </c>
      <c r="Q142" s="122">
        <v>6.3541666666666668E-3</v>
      </c>
      <c r="R142" s="122">
        <v>6.3888888888888893E-3</v>
      </c>
      <c r="S142" s="122">
        <v>6.4236111111111108E-3</v>
      </c>
      <c r="T142" s="122">
        <v>6.4583333333333333E-3</v>
      </c>
      <c r="U142" s="122">
        <v>6.4930555555555557E-3</v>
      </c>
      <c r="V142" s="122">
        <v>6.5277777777777782E-3</v>
      </c>
      <c r="W142" s="122">
        <v>6.5624999999999998E-3</v>
      </c>
      <c r="X142" s="122">
        <v>6.5972222222222222E-3</v>
      </c>
      <c r="Y142" s="122">
        <v>6.6319444444444446E-3</v>
      </c>
      <c r="Z142" s="122">
        <v>6.6666666666666671E-3</v>
      </c>
      <c r="AA142" s="122">
        <v>6.7013888888888887E-3</v>
      </c>
      <c r="AB142" s="122">
        <v>6.7361111111111111E-3</v>
      </c>
      <c r="AC142" s="122">
        <v>6.7708333333333336E-3</v>
      </c>
      <c r="AD142" s="122">
        <v>6.8055555555555551E-3</v>
      </c>
      <c r="AE142" s="122">
        <v>6.8402777777777776E-3</v>
      </c>
      <c r="AF142" s="122">
        <v>6.875E-3</v>
      </c>
      <c r="AG142" s="122">
        <v>6.9097222222222225E-3</v>
      </c>
      <c r="AH142" s="122">
        <v>6.9444444444444441E-3</v>
      </c>
      <c r="AI142" s="122">
        <v>6.9907407407407409E-3</v>
      </c>
      <c r="AJ142" s="122">
        <v>7.037037037037037E-3</v>
      </c>
      <c r="AK142" s="122">
        <v>7.083333333333333E-3</v>
      </c>
      <c r="AL142" s="122">
        <v>7.1296296296296299E-3</v>
      </c>
      <c r="AM142" s="122">
        <v>7.1759259259259259E-3</v>
      </c>
      <c r="AN142" s="122">
        <v>7.2222222222222219E-3</v>
      </c>
      <c r="AO142" s="122">
        <v>7.2685185185185188E-3</v>
      </c>
      <c r="AP142" s="122">
        <v>7.3148148148148148E-3</v>
      </c>
      <c r="AQ142" s="122">
        <v>7.3611111111111108E-3</v>
      </c>
      <c r="AR142" s="122">
        <v>7.4074074074074077E-3</v>
      </c>
      <c r="AS142" s="122">
        <v>7.4537037037037037E-3</v>
      </c>
      <c r="AT142" s="122">
        <v>7.4999999999999997E-3</v>
      </c>
      <c r="AU142" s="122">
        <v>7.5462962962962966E-3</v>
      </c>
      <c r="AV142" s="122">
        <v>7.5925925925925926E-3</v>
      </c>
      <c r="AW142" s="122">
        <v>7.6388888888888886E-3</v>
      </c>
      <c r="AX142" s="122">
        <v>7.6967592592592591E-3</v>
      </c>
      <c r="AY142" s="122">
        <v>7.7546296296296295E-3</v>
      </c>
      <c r="AZ142" s="121">
        <v>7.8125E-3</v>
      </c>
      <c r="BA142" s="121">
        <v>7.8703703703703696E-3</v>
      </c>
      <c r="BB142" s="121">
        <v>7.9282407407407409E-3</v>
      </c>
      <c r="BC142" s="121">
        <v>7.9861111111111105E-3</v>
      </c>
      <c r="BD142" s="121">
        <v>8.0439814814814818E-3</v>
      </c>
    </row>
    <row r="143" spans="1:56" s="44" customFormat="1" x14ac:dyDescent="0.25">
      <c r="A143" s="126" t="s">
        <v>17</v>
      </c>
      <c r="B143" s="121">
        <v>6.3888888888888893E-3</v>
      </c>
      <c r="C143" s="121">
        <v>6.4236111111111108E-3</v>
      </c>
      <c r="D143" s="121">
        <v>6.4583333333333333E-3</v>
      </c>
      <c r="E143" s="121">
        <v>6.4930555555555557E-3</v>
      </c>
      <c r="F143" s="121">
        <v>6.5277777777777782E-3</v>
      </c>
      <c r="G143" s="121">
        <v>6.5624999999999998E-3</v>
      </c>
      <c r="H143" s="121">
        <v>6.5972222222222222E-3</v>
      </c>
      <c r="I143" s="121">
        <v>6.6319444444444446E-3</v>
      </c>
      <c r="J143" s="121">
        <v>6.6666666666666671E-3</v>
      </c>
      <c r="K143" s="121">
        <v>6.7013888888888887E-3</v>
      </c>
      <c r="L143" s="122">
        <v>6.7361111111111111E-3</v>
      </c>
      <c r="M143" s="122">
        <v>6.7708333333333336E-3</v>
      </c>
      <c r="N143" s="122">
        <v>6.8055555555555551E-3</v>
      </c>
      <c r="O143" s="122">
        <v>6.8402777777777776E-3</v>
      </c>
      <c r="P143" s="122">
        <v>6.875E-3</v>
      </c>
      <c r="Q143" s="122">
        <v>6.9097222222222225E-3</v>
      </c>
      <c r="R143" s="122">
        <v>6.9444444444444441E-3</v>
      </c>
      <c r="S143" s="122">
        <v>6.9791666666666665E-3</v>
      </c>
      <c r="T143" s="122">
        <v>7.013888888888889E-3</v>
      </c>
      <c r="U143" s="122">
        <v>7.0486111111111114E-3</v>
      </c>
      <c r="V143" s="122">
        <v>7.083333333333333E-3</v>
      </c>
      <c r="W143" s="122">
        <v>7.1180555555555554E-3</v>
      </c>
      <c r="X143" s="122">
        <v>7.1527777777777779E-3</v>
      </c>
      <c r="Y143" s="122">
        <v>7.1875000000000003E-3</v>
      </c>
      <c r="Z143" s="122">
        <v>7.2222222222222219E-3</v>
      </c>
      <c r="AA143" s="122">
        <v>7.2569444444444443E-3</v>
      </c>
      <c r="AB143" s="122">
        <v>7.2916666666666668E-3</v>
      </c>
      <c r="AC143" s="122">
        <v>7.3263888888888892E-3</v>
      </c>
      <c r="AD143" s="122">
        <v>7.3611111111111108E-3</v>
      </c>
      <c r="AE143" s="122">
        <v>7.3958333333333333E-3</v>
      </c>
      <c r="AF143" s="122">
        <v>7.4305555555555557E-3</v>
      </c>
      <c r="AG143" s="122">
        <v>7.4652777777777781E-3</v>
      </c>
      <c r="AH143" s="122">
        <v>7.4999999999999997E-3</v>
      </c>
      <c r="AI143" s="122">
        <v>7.5347222222222222E-3</v>
      </c>
      <c r="AJ143" s="122">
        <v>7.5694444444444446E-3</v>
      </c>
      <c r="AK143" s="122">
        <v>7.6041666666666671E-3</v>
      </c>
      <c r="AL143" s="122">
        <v>7.6388888888888886E-3</v>
      </c>
      <c r="AM143" s="122">
        <v>7.6851851851851855E-3</v>
      </c>
      <c r="AN143" s="122">
        <v>7.7314814814814815E-3</v>
      </c>
      <c r="AO143" s="122">
        <v>7.7777777777777776E-3</v>
      </c>
      <c r="AP143" s="122">
        <v>7.8240740740740736E-3</v>
      </c>
      <c r="AQ143" s="122">
        <v>7.8703703703703696E-3</v>
      </c>
      <c r="AR143" s="122">
        <v>7.9166666666666673E-3</v>
      </c>
      <c r="AS143" s="122">
        <v>7.9629629629629634E-3</v>
      </c>
      <c r="AT143" s="122">
        <v>8.0092592592592594E-3</v>
      </c>
      <c r="AU143" s="122">
        <v>8.0555555555555554E-3</v>
      </c>
      <c r="AV143" s="122">
        <v>8.1018518518518514E-3</v>
      </c>
      <c r="AW143" s="122">
        <v>8.1481481481481474E-3</v>
      </c>
      <c r="AX143" s="122">
        <v>8.1944444444444452E-3</v>
      </c>
      <c r="AY143" s="122">
        <v>8.2407407407407412E-3</v>
      </c>
      <c r="AZ143" s="121">
        <v>8.2870370370370372E-3</v>
      </c>
      <c r="BA143" s="121">
        <v>8.3333333333333332E-3</v>
      </c>
      <c r="BB143" s="121">
        <v>8.3912037037037045E-3</v>
      </c>
      <c r="BC143" s="121">
        <v>8.4490740740740741E-3</v>
      </c>
      <c r="BD143" s="121">
        <v>8.5069444444444437E-3</v>
      </c>
    </row>
    <row r="144" spans="1:56" s="44" customFormat="1" x14ac:dyDescent="0.25">
      <c r="A144" s="126" t="s">
        <v>194</v>
      </c>
      <c r="B144" s="158">
        <v>3</v>
      </c>
      <c r="C144" s="158">
        <v>3.0416666666666701</v>
      </c>
      <c r="D144" s="158">
        <v>3.0416666666666701</v>
      </c>
      <c r="E144" s="158">
        <v>3.0416666666666701</v>
      </c>
      <c r="F144" s="158">
        <v>3.0416666666666701</v>
      </c>
      <c r="G144" s="158">
        <v>3.0416666666666701</v>
      </c>
      <c r="H144" s="158">
        <v>3.0416666666666701</v>
      </c>
      <c r="I144" s="158">
        <v>3.0416666666666701</v>
      </c>
      <c r="J144" s="158">
        <v>3.0416666666666701</v>
      </c>
      <c r="K144" s="158">
        <v>3.0416666666666701</v>
      </c>
      <c r="L144" s="158">
        <v>3.0416666666666701</v>
      </c>
      <c r="M144" s="158">
        <v>3.0416666666666701</v>
      </c>
      <c r="N144" s="158">
        <v>3.0416666666666701</v>
      </c>
      <c r="O144" s="158">
        <v>3.0416666666666701</v>
      </c>
      <c r="P144" s="158">
        <v>3.0416666666666701</v>
      </c>
      <c r="Q144" s="158">
        <v>3.0416666666666701</v>
      </c>
      <c r="R144" s="158">
        <v>3.0416666666666701</v>
      </c>
      <c r="S144" s="158">
        <v>3.0416666666666701</v>
      </c>
      <c r="T144" s="158">
        <v>3.0416666666666701</v>
      </c>
      <c r="U144" s="158">
        <v>3.0416666666666701</v>
      </c>
      <c r="V144" s="158">
        <v>3.0416666666666701</v>
      </c>
      <c r="W144" s="158">
        <v>3.0416666666666701</v>
      </c>
      <c r="X144" s="158">
        <v>3.0416666666666701</v>
      </c>
      <c r="Y144" s="158">
        <v>3.0416666666666701</v>
      </c>
      <c r="Z144" s="158">
        <v>3.0416666666666701</v>
      </c>
      <c r="AA144" s="158">
        <v>3.0416666666666701</v>
      </c>
      <c r="AB144" s="158">
        <v>3.0416666666666701</v>
      </c>
      <c r="AC144" s="158">
        <v>3.0416666666666701</v>
      </c>
      <c r="AD144" s="158">
        <v>3.0416666666666701</v>
      </c>
      <c r="AE144" s="158">
        <v>3.0416666666666701</v>
      </c>
      <c r="AF144" s="158">
        <v>3.0416666666666701</v>
      </c>
      <c r="AG144" s="158">
        <v>3.0416666666666701</v>
      </c>
      <c r="AH144" s="158">
        <v>4</v>
      </c>
      <c r="AI144" s="158">
        <v>4.0416666666666696</v>
      </c>
      <c r="AJ144" s="158">
        <v>4.0833333333333304</v>
      </c>
      <c r="AK144" s="158">
        <v>4.125</v>
      </c>
      <c r="AL144" s="158">
        <v>4.1666666666666696</v>
      </c>
      <c r="AM144" s="158">
        <v>4.2083333333333304</v>
      </c>
      <c r="AN144" s="158">
        <v>4.25</v>
      </c>
      <c r="AO144" s="158">
        <v>4.2916666666666696</v>
      </c>
      <c r="AP144" s="158">
        <v>4.3333333333333304</v>
      </c>
      <c r="AQ144" s="158">
        <v>4.375</v>
      </c>
      <c r="AR144" s="158">
        <v>4.4166666666666696</v>
      </c>
      <c r="AS144" s="158">
        <v>4.4583333333333304</v>
      </c>
      <c r="AT144" s="158">
        <v>4.5</v>
      </c>
      <c r="AU144" s="158">
        <v>4.5416666666666696</v>
      </c>
      <c r="AV144" s="158">
        <v>4.5833333333333304</v>
      </c>
      <c r="AW144" s="158">
        <v>4.5833333333333304</v>
      </c>
      <c r="AX144" s="158">
        <v>4.5833333333333304</v>
      </c>
      <c r="AY144" s="158">
        <v>4.5833333333333304</v>
      </c>
      <c r="AZ144" s="158">
        <v>4.5833333333333304</v>
      </c>
      <c r="BA144" s="158">
        <v>4.5833333333333304</v>
      </c>
      <c r="BB144" s="158">
        <v>4.5833333333333304</v>
      </c>
      <c r="BC144" s="158">
        <v>4.5833333333333304</v>
      </c>
      <c r="BD144" s="158">
        <v>4.5833333333333304</v>
      </c>
    </row>
    <row r="145" spans="1:56" s="44" customFormat="1" x14ac:dyDescent="0.25">
      <c r="A145" s="126" t="s">
        <v>195</v>
      </c>
      <c r="B145" s="158">
        <v>3</v>
      </c>
      <c r="C145" s="158">
        <v>3</v>
      </c>
      <c r="D145" s="158">
        <v>3</v>
      </c>
      <c r="E145" s="158">
        <v>3</v>
      </c>
      <c r="F145" s="158">
        <v>3</v>
      </c>
      <c r="G145" s="158">
        <v>3</v>
      </c>
      <c r="H145" s="158">
        <v>3</v>
      </c>
      <c r="I145" s="158">
        <v>3</v>
      </c>
      <c r="J145" s="158">
        <v>3</v>
      </c>
      <c r="K145" s="158">
        <v>3</v>
      </c>
      <c r="L145" s="158">
        <v>3</v>
      </c>
      <c r="M145" s="158">
        <v>3</v>
      </c>
      <c r="N145" s="158">
        <v>3</v>
      </c>
      <c r="O145" s="158">
        <v>3</v>
      </c>
      <c r="P145" s="158">
        <v>3</v>
      </c>
      <c r="Q145" s="158">
        <v>3</v>
      </c>
      <c r="R145" s="158">
        <v>3</v>
      </c>
      <c r="S145" s="158">
        <v>3</v>
      </c>
      <c r="T145" s="158">
        <v>3</v>
      </c>
      <c r="U145" s="158">
        <v>3</v>
      </c>
      <c r="V145" s="158">
        <v>3</v>
      </c>
      <c r="W145" s="158">
        <v>3</v>
      </c>
      <c r="X145" s="158">
        <v>3</v>
      </c>
      <c r="Y145" s="158">
        <v>3</v>
      </c>
      <c r="Z145" s="158">
        <v>3</v>
      </c>
      <c r="AA145" s="158">
        <v>3</v>
      </c>
      <c r="AB145" s="158">
        <v>3</v>
      </c>
      <c r="AC145" s="158">
        <v>3</v>
      </c>
      <c r="AD145" s="158">
        <v>3</v>
      </c>
      <c r="AE145" s="158">
        <v>3</v>
      </c>
      <c r="AF145" s="158">
        <v>3</v>
      </c>
      <c r="AG145" s="158">
        <v>3</v>
      </c>
      <c r="AH145" s="158">
        <v>3</v>
      </c>
      <c r="AI145" s="158">
        <v>3</v>
      </c>
      <c r="AJ145" s="158">
        <v>3</v>
      </c>
      <c r="AK145" s="158">
        <v>3</v>
      </c>
      <c r="AL145" s="158">
        <v>4</v>
      </c>
      <c r="AM145" s="158">
        <v>4.0416666666666696</v>
      </c>
      <c r="AN145" s="158">
        <v>4.0833333333333304</v>
      </c>
      <c r="AO145" s="158">
        <v>4.125</v>
      </c>
      <c r="AP145" s="158">
        <v>4.1666666666666696</v>
      </c>
      <c r="AQ145" s="158">
        <v>4.2083333333333304</v>
      </c>
      <c r="AR145" s="158">
        <v>4.25</v>
      </c>
      <c r="AS145" s="158">
        <v>4.2916666666666696</v>
      </c>
      <c r="AT145" s="158">
        <v>4.3333333333333304</v>
      </c>
      <c r="AU145" s="158">
        <v>4.375</v>
      </c>
      <c r="AV145" s="158">
        <v>4.4166666666666696</v>
      </c>
      <c r="AW145" s="158">
        <v>4.4583333333333304</v>
      </c>
      <c r="AX145" s="158">
        <v>4.5</v>
      </c>
      <c r="AY145" s="158">
        <v>4.5416666666666696</v>
      </c>
      <c r="AZ145" s="158">
        <v>4.5833333333333304</v>
      </c>
      <c r="BA145" s="158">
        <v>4.5833333333333304</v>
      </c>
      <c r="BB145" s="158">
        <v>4.5833333333333304</v>
      </c>
      <c r="BC145" s="158">
        <v>4.5833333333333304</v>
      </c>
      <c r="BD145" s="158">
        <v>4.5833333333333304</v>
      </c>
    </row>
    <row r="146" spans="1:56" x14ac:dyDescent="0.25">
      <c r="A146" s="13" t="s">
        <v>18</v>
      </c>
      <c r="B146" s="125">
        <v>9.5238095238095247E-2</v>
      </c>
      <c r="C146" s="125">
        <v>9.4674556213017777E-2</v>
      </c>
      <c r="D146" s="125">
        <v>9.4117647058823556E-2</v>
      </c>
      <c r="E146" s="125">
        <v>9.3567251461988327E-2</v>
      </c>
      <c r="F146" s="125">
        <v>9.3023255813953501E-2</v>
      </c>
      <c r="G146" s="125">
        <v>9.2485549132948E-2</v>
      </c>
      <c r="H146" s="125">
        <v>9.1954022988505774E-2</v>
      </c>
      <c r="I146" s="125">
        <v>9.1428571428571442E-2</v>
      </c>
      <c r="J146" s="125">
        <v>9.0909090909090925E-2</v>
      </c>
      <c r="K146" s="125">
        <v>9.0395480225988728E-2</v>
      </c>
      <c r="L146" s="125">
        <v>8.9887640449438228E-2</v>
      </c>
      <c r="M146" s="125">
        <v>8.9385474860335212E-2</v>
      </c>
      <c r="N146" s="125">
        <v>8.8888888888888767E-2</v>
      </c>
      <c r="O146" s="125">
        <v>8.8397790055248643E-2</v>
      </c>
      <c r="P146" s="125">
        <v>8.7912087912087933E-2</v>
      </c>
      <c r="Q146" s="125">
        <v>8.7431693989071052E-2</v>
      </c>
      <c r="R146" s="125">
        <v>8.6956521739130307E-2</v>
      </c>
      <c r="S146" s="125">
        <v>8.6486486486486505E-2</v>
      </c>
      <c r="T146" s="125">
        <v>8.6021505376344107E-2</v>
      </c>
      <c r="U146" s="125">
        <v>8.5561497326203217E-2</v>
      </c>
      <c r="V146" s="125">
        <v>8.5106382978723277E-2</v>
      </c>
      <c r="W146" s="125">
        <v>8.4656084656084679E-2</v>
      </c>
      <c r="X146" s="125">
        <v>8.4210526315789486E-2</v>
      </c>
      <c r="Y146" s="125">
        <v>8.3769633507853422E-2</v>
      </c>
      <c r="Z146" s="125">
        <v>8.3333333333333218E-2</v>
      </c>
      <c r="AA146" s="125">
        <v>8.2901554404145095E-2</v>
      </c>
      <c r="AB146" s="125">
        <v>8.2474226804123724E-2</v>
      </c>
      <c r="AC146" s="125">
        <v>8.2051282051282065E-2</v>
      </c>
      <c r="AD146" s="125">
        <v>8.1632653061224511E-2</v>
      </c>
      <c r="AE146" s="125">
        <v>8.1218274111675148E-2</v>
      </c>
      <c r="AF146" s="125">
        <v>8.0808080808080829E-2</v>
      </c>
      <c r="AG146" s="125">
        <v>8.0402010050251271E-2</v>
      </c>
      <c r="AH146" s="125">
        <v>8.0000000000000016E-2</v>
      </c>
      <c r="AI146" s="125">
        <v>7.7814569536423808E-2</v>
      </c>
      <c r="AJ146" s="125">
        <v>7.5657894736842146E-2</v>
      </c>
      <c r="AK146" s="125">
        <v>7.3529411764705996E-2</v>
      </c>
      <c r="AL146" s="125">
        <v>7.1428571428571355E-2</v>
      </c>
      <c r="AM146" s="125">
        <v>7.0967741935483927E-2</v>
      </c>
      <c r="AN146" s="125">
        <v>7.0512820512820568E-2</v>
      </c>
      <c r="AO146" s="125">
        <v>7.0063694267515852E-2</v>
      </c>
      <c r="AP146" s="125">
        <v>6.9620253164556903E-2</v>
      </c>
      <c r="AQ146" s="125">
        <v>6.9182389937106861E-2</v>
      </c>
      <c r="AR146" s="125">
        <v>6.8750000000000047E-2</v>
      </c>
      <c r="AS146" s="125">
        <v>6.8322981366459673E-2</v>
      </c>
      <c r="AT146" s="125">
        <v>6.7901234567901286E-2</v>
      </c>
      <c r="AU146" s="125">
        <v>6.7484662576687046E-2</v>
      </c>
      <c r="AV146" s="125">
        <v>6.7073170731707252E-2</v>
      </c>
      <c r="AW146" s="125">
        <v>6.666666666666661E-2</v>
      </c>
      <c r="AX146" s="125">
        <v>6.4661654135338462E-2</v>
      </c>
      <c r="AY146" s="125">
        <v>6.2686567164179169E-2</v>
      </c>
      <c r="AZ146" s="125">
        <v>6.0740740740740762E-2</v>
      </c>
      <c r="BA146" s="125">
        <v>5.8823529411764795E-2</v>
      </c>
      <c r="BB146" s="125">
        <v>5.8394160583941687E-2</v>
      </c>
      <c r="BC146" s="125">
        <v>5.7971014492753714E-2</v>
      </c>
      <c r="BD146" s="125">
        <v>5.7553956834532238E-2</v>
      </c>
    </row>
    <row r="147" spans="1:56" x14ac:dyDescent="0.25">
      <c r="A147" s="13" t="s">
        <v>19</v>
      </c>
      <c r="B147" s="129">
        <v>5.5555555555555566E-4</v>
      </c>
      <c r="C147" s="129">
        <v>5.5555555555555566E-4</v>
      </c>
      <c r="D147" s="129">
        <v>5.5555555555555566E-4</v>
      </c>
      <c r="E147" s="129">
        <v>5.5555555555555566E-4</v>
      </c>
      <c r="F147" s="129">
        <v>5.5555555555555566E-4</v>
      </c>
      <c r="G147" s="129">
        <v>5.5555555555555566E-4</v>
      </c>
      <c r="H147" s="129">
        <v>5.5555555555555566E-4</v>
      </c>
      <c r="I147" s="129">
        <v>5.5555555555555566E-4</v>
      </c>
      <c r="J147" s="129">
        <v>5.5555555555555566E-4</v>
      </c>
      <c r="K147" s="129">
        <v>5.5555555555555566E-4</v>
      </c>
      <c r="L147" s="129">
        <v>5.5555555555555566E-4</v>
      </c>
      <c r="M147" s="129">
        <v>5.5555555555555566E-4</v>
      </c>
      <c r="N147" s="129">
        <v>5.555555555555548E-4</v>
      </c>
      <c r="O147" s="129">
        <v>5.5555555555555566E-4</v>
      </c>
      <c r="P147" s="129">
        <v>5.5555555555555566E-4</v>
      </c>
      <c r="Q147" s="129">
        <v>5.5555555555555566E-4</v>
      </c>
      <c r="R147" s="129">
        <v>5.555555555555548E-4</v>
      </c>
      <c r="S147" s="129">
        <v>5.5555555555555566E-4</v>
      </c>
      <c r="T147" s="129">
        <v>5.5555555555555566E-4</v>
      </c>
      <c r="U147" s="129">
        <v>5.5555555555555566E-4</v>
      </c>
      <c r="V147" s="129">
        <v>5.555555555555548E-4</v>
      </c>
      <c r="W147" s="129">
        <v>5.5555555555555566E-4</v>
      </c>
      <c r="X147" s="129">
        <v>5.5555555555555566E-4</v>
      </c>
      <c r="Y147" s="129">
        <v>5.5555555555555566E-4</v>
      </c>
      <c r="Z147" s="129">
        <v>5.555555555555548E-4</v>
      </c>
      <c r="AA147" s="129">
        <v>5.5555555555555566E-4</v>
      </c>
      <c r="AB147" s="129">
        <v>5.5555555555555566E-4</v>
      </c>
      <c r="AC147" s="129">
        <v>5.5555555555555566E-4</v>
      </c>
      <c r="AD147" s="129">
        <v>5.5555555555555566E-4</v>
      </c>
      <c r="AE147" s="129">
        <v>5.5555555555555566E-4</v>
      </c>
      <c r="AF147" s="129">
        <v>5.5555555555555566E-4</v>
      </c>
      <c r="AG147" s="129">
        <v>5.5555555555555566E-4</v>
      </c>
      <c r="AH147" s="129">
        <v>5.5555555555555566E-4</v>
      </c>
      <c r="AI147" s="129">
        <v>5.4398148148148123E-4</v>
      </c>
      <c r="AJ147" s="129">
        <v>5.3240740740740766E-4</v>
      </c>
      <c r="AK147" s="129">
        <v>5.2083333333333409E-4</v>
      </c>
      <c r="AL147" s="129">
        <v>5.0925925925925878E-4</v>
      </c>
      <c r="AM147" s="129">
        <v>5.0925925925925965E-4</v>
      </c>
      <c r="AN147" s="129">
        <v>5.0925925925925965E-4</v>
      </c>
      <c r="AO147" s="129">
        <v>5.0925925925925878E-4</v>
      </c>
      <c r="AP147" s="129">
        <v>5.0925925925925878E-4</v>
      </c>
      <c r="AQ147" s="129">
        <v>5.0925925925925878E-4</v>
      </c>
      <c r="AR147" s="129">
        <v>5.0925925925925965E-4</v>
      </c>
      <c r="AS147" s="129">
        <v>5.0925925925925965E-4</v>
      </c>
      <c r="AT147" s="129">
        <v>5.0925925925925965E-4</v>
      </c>
      <c r="AU147" s="129">
        <v>5.0925925925925878E-4</v>
      </c>
      <c r="AV147" s="129">
        <v>5.0925925925925878E-4</v>
      </c>
      <c r="AW147" s="129">
        <v>5.0925925925925878E-4</v>
      </c>
      <c r="AX147" s="129">
        <v>4.9768518518518608E-4</v>
      </c>
      <c r="AY147" s="129">
        <v>4.8611111111111164E-4</v>
      </c>
      <c r="AZ147" s="129">
        <v>4.745370370370372E-4</v>
      </c>
      <c r="BA147" s="129">
        <v>4.6296296296296363E-4</v>
      </c>
      <c r="BB147" s="129">
        <v>4.6296296296296363E-4</v>
      </c>
      <c r="BC147" s="129">
        <v>4.6296296296296363E-4</v>
      </c>
      <c r="BD147" s="129">
        <v>4.629629629629619E-4</v>
      </c>
    </row>
    <row r="148" spans="1:56" x14ac:dyDescent="0.25">
      <c r="A148" s="14" t="s">
        <v>79</v>
      </c>
    </row>
    <row r="149" spans="1:56" x14ac:dyDescent="0.25">
      <c r="A149" s="13" t="s">
        <v>16</v>
      </c>
      <c r="B149" s="17">
        <v>733.1691297208539</v>
      </c>
      <c r="C149" s="17">
        <v>727.09651091613955</v>
      </c>
      <c r="D149" s="17">
        <v>721.09533468559846</v>
      </c>
      <c r="E149" s="17">
        <v>715.16434765073609</v>
      </c>
      <c r="F149" s="17">
        <v>709.30232558139528</v>
      </c>
      <c r="G149" s="17">
        <v>703.50807255331881</v>
      </c>
      <c r="H149" s="17">
        <v>697.78042013476011</v>
      </c>
      <c r="I149" s="17">
        <v>692.11822660098528</v>
      </c>
      <c r="J149" s="17">
        <v>686.52037617554856</v>
      </c>
      <c r="K149" s="17">
        <v>680.98577829729209</v>
      </c>
      <c r="L149" s="38">
        <v>675.51336691204972</v>
      </c>
      <c r="M149" s="38">
        <v>670.10209978809473</v>
      </c>
      <c r="N149" s="38">
        <v>664.75095785440612</v>
      </c>
      <c r="O149" s="38">
        <v>659.45894456086876</v>
      </c>
      <c r="P149" s="38">
        <v>654.225085259568</v>
      </c>
      <c r="Q149" s="38">
        <v>649.04842660636893</v>
      </c>
      <c r="R149" s="38">
        <v>643.92803598200908</v>
      </c>
      <c r="S149" s="38">
        <v>638.86300093196644</v>
      </c>
      <c r="T149" s="38">
        <v>633.85242862439748</v>
      </c>
      <c r="U149" s="38">
        <v>628.89544532546563</v>
      </c>
      <c r="V149" s="38">
        <v>623.99119589141594</v>
      </c>
      <c r="W149" s="38">
        <v>619.13884327677431</v>
      </c>
      <c r="X149" s="38">
        <v>614.33756805807627</v>
      </c>
      <c r="Y149" s="38">
        <v>609.58656797255821</v>
      </c>
      <c r="Z149" s="38">
        <v>604.8850574712643</v>
      </c>
      <c r="AA149" s="38">
        <v>600.23226728604607</v>
      </c>
      <c r="AB149" s="38">
        <v>595.62744400995382</v>
      </c>
      <c r="AC149" s="38">
        <v>591.0698496905394</v>
      </c>
      <c r="AD149" s="38">
        <v>586.55876143560874</v>
      </c>
      <c r="AE149" s="38">
        <v>582.09347103098196</v>
      </c>
      <c r="AF149" s="38">
        <v>577.67328456983626</v>
      </c>
      <c r="AG149" s="38">
        <v>573.29752209322487</v>
      </c>
      <c r="AH149" s="38">
        <v>568.9655172413793</v>
      </c>
      <c r="AI149" s="38">
        <v>563.2564512445764</v>
      </c>
      <c r="AJ149" s="38">
        <v>557.62250453720503</v>
      </c>
      <c r="AK149" s="38">
        <v>552.06220419202168</v>
      </c>
      <c r="AL149" s="38">
        <v>546.57411553963277</v>
      </c>
      <c r="AM149" s="38">
        <v>541.15684093437153</v>
      </c>
      <c r="AN149" s="38">
        <v>535.80901856763921</v>
      </c>
      <c r="AO149" s="38">
        <v>530.52932132659794</v>
      </c>
      <c r="AP149" s="38">
        <v>525.31645569620264</v>
      </c>
      <c r="AQ149" s="38">
        <v>520.16916070266757</v>
      </c>
      <c r="AR149" s="38">
        <v>515.08620689655174</v>
      </c>
      <c r="AS149" s="38">
        <v>510.06639537374173</v>
      </c>
      <c r="AT149" s="38">
        <v>505.10855683269477</v>
      </c>
      <c r="AU149" s="38">
        <v>500.2115506663846</v>
      </c>
      <c r="AV149" s="38">
        <v>495.37426408746848</v>
      </c>
      <c r="AW149" s="38">
        <v>490.59561128526656</v>
      </c>
      <c r="AX149" s="38">
        <v>484.70313715322794</v>
      </c>
      <c r="AY149" s="38">
        <v>478.89861039629432</v>
      </c>
      <c r="AZ149" s="17">
        <v>473.18007662835254</v>
      </c>
      <c r="BA149" s="17">
        <v>467.54563894523335</v>
      </c>
      <c r="BB149" s="17">
        <v>461.99345582683111</v>
      </c>
      <c r="BC149" s="17">
        <v>456.52173913043475</v>
      </c>
      <c r="BD149" s="17">
        <v>451.12875217067722</v>
      </c>
    </row>
    <row r="150" spans="1:56" x14ac:dyDescent="0.25">
      <c r="A150" s="13" t="s">
        <v>17</v>
      </c>
      <c r="B150" s="17">
        <v>736.95652173913049</v>
      </c>
      <c r="C150" s="17">
        <v>731.08108108108104</v>
      </c>
      <c r="D150" s="17">
        <v>725.26881720430094</v>
      </c>
      <c r="E150" s="17">
        <v>719.51871657754009</v>
      </c>
      <c r="F150" s="17">
        <v>713.82978723404256</v>
      </c>
      <c r="G150" s="17">
        <v>708.20105820105823</v>
      </c>
      <c r="H150" s="17">
        <v>702.63157894736844</v>
      </c>
      <c r="I150" s="17">
        <v>697.12041884816745</v>
      </c>
      <c r="J150" s="17">
        <v>691.66666666666663</v>
      </c>
      <c r="K150" s="17">
        <v>686.2694300518134</v>
      </c>
      <c r="L150" s="38">
        <v>680.92783505154648</v>
      </c>
      <c r="M150" s="38">
        <v>675.64102564102575</v>
      </c>
      <c r="N150" s="38">
        <v>670.40816326530614</v>
      </c>
      <c r="O150" s="38">
        <v>665.2284263959391</v>
      </c>
      <c r="P150" s="38">
        <v>660.10101010101005</v>
      </c>
      <c r="Q150" s="38">
        <v>655.02512562814081</v>
      </c>
      <c r="R150" s="38">
        <v>650</v>
      </c>
      <c r="S150" s="38">
        <v>645.02487562189049</v>
      </c>
      <c r="T150" s="38">
        <v>640.09900990099004</v>
      </c>
      <c r="U150" s="38">
        <v>635.22167487684737</v>
      </c>
      <c r="V150" s="38">
        <v>630.3921568627452</v>
      </c>
      <c r="W150" s="38">
        <v>625.60975609756099</v>
      </c>
      <c r="X150" s="38">
        <v>620.87378640776694</v>
      </c>
      <c r="Y150" s="38">
        <v>616.18357487922708</v>
      </c>
      <c r="Z150" s="38">
        <v>611.53846153846143</v>
      </c>
      <c r="AA150" s="38">
        <v>606.93779904306223</v>
      </c>
      <c r="AB150" s="38">
        <v>602.38095238095241</v>
      </c>
      <c r="AC150" s="38">
        <v>597.8672985781991</v>
      </c>
      <c r="AD150" s="38">
        <v>593.39622641509436</v>
      </c>
      <c r="AE150" s="38">
        <v>588.96713615023475</v>
      </c>
      <c r="AF150" s="38">
        <v>584.57943925233644</v>
      </c>
      <c r="AG150" s="38">
        <v>580.23255813953494</v>
      </c>
      <c r="AH150" s="38">
        <v>575.92592592592598</v>
      </c>
      <c r="AI150" s="38">
        <v>571.65898617511516</v>
      </c>
      <c r="AJ150" s="38">
        <v>567.43119266055044</v>
      </c>
      <c r="AK150" s="38">
        <v>563.24200913242009</v>
      </c>
      <c r="AL150" s="38">
        <v>559.09090909090912</v>
      </c>
      <c r="AM150" s="38">
        <v>553.61445783132535</v>
      </c>
      <c r="AN150" s="38">
        <v>548.20359281437129</v>
      </c>
      <c r="AO150" s="38">
        <v>542.85714285714289</v>
      </c>
      <c r="AP150" s="38">
        <v>537.5739644970414</v>
      </c>
      <c r="AQ150" s="38">
        <v>532.35294117647061</v>
      </c>
      <c r="AR150" s="38">
        <v>527.19298245614038</v>
      </c>
      <c r="AS150" s="38">
        <v>522.09302325581393</v>
      </c>
      <c r="AT150" s="38">
        <v>517.05202312138726</v>
      </c>
      <c r="AU150" s="38">
        <v>512.06896551724139</v>
      </c>
      <c r="AV150" s="38">
        <v>507.14285714285711</v>
      </c>
      <c r="AW150" s="38">
        <v>502.27272727272731</v>
      </c>
      <c r="AX150" s="38">
        <v>497.4576271186441</v>
      </c>
      <c r="AY150" s="38">
        <v>492.69662921348322</v>
      </c>
      <c r="AZ150" s="17">
        <v>487.98882681564243</v>
      </c>
      <c r="BA150" s="17">
        <v>483.33333333333337</v>
      </c>
      <c r="BB150" s="17">
        <v>477.58620689655174</v>
      </c>
      <c r="BC150" s="17">
        <v>471.91780821917814</v>
      </c>
      <c r="BD150" s="17">
        <v>466.32653061224488</v>
      </c>
    </row>
    <row r="151" spans="1:56" x14ac:dyDescent="0.25">
      <c r="A151" s="127" t="s">
        <v>80</v>
      </c>
      <c r="B151" s="17">
        <v>6.0726188047143523</v>
      </c>
      <c r="C151" s="17">
        <v>6.0011762305410912</v>
      </c>
      <c r="D151" s="17">
        <v>5.930987034862369</v>
      </c>
      <c r="E151" s="17">
        <v>5.86202206934081</v>
      </c>
      <c r="F151" s="17">
        <v>5.7942530280764686</v>
      </c>
      <c r="G151" s="17">
        <v>5.727652418558705</v>
      </c>
      <c r="H151" s="17">
        <v>5.6621935337748255</v>
      </c>
      <c r="I151" s="17">
        <v>5.5978504254367181</v>
      </c>
      <c r="J151" s="17">
        <v>5.5345978782564771</v>
      </c>
      <c r="K151" s="17">
        <v>5.472411385242367</v>
      </c>
      <c r="L151" s="38">
        <v>5.4112671239549854</v>
      </c>
      <c r="M151" s="38">
        <v>5.3511419336886092</v>
      </c>
      <c r="N151" s="38">
        <v>5.2920132935373658</v>
      </c>
      <c r="O151" s="38">
        <v>5.2338593013007539</v>
      </c>
      <c r="P151" s="38">
        <v>5.1766586531990697</v>
      </c>
      <c r="Q151" s="38">
        <v>5.1203906243598567</v>
      </c>
      <c r="R151" s="38">
        <v>5.0650350500426384</v>
      </c>
      <c r="S151" s="38">
        <v>5.0105723075689639</v>
      </c>
      <c r="T151" s="38">
        <v>4.9569832989318456</v>
      </c>
      <c r="U151" s="38">
        <v>4.9042494340496887</v>
      </c>
      <c r="V151" s="38">
        <v>4.8523526146416316</v>
      </c>
      <c r="W151" s="38">
        <v>4.8012752186980379</v>
      </c>
      <c r="X151" s="38">
        <v>4.7510000855180579</v>
      </c>
      <c r="Y151" s="38">
        <v>4.7015105012939102</v>
      </c>
      <c r="Z151" s="38">
        <v>4.6527901852182367</v>
      </c>
      <c r="AA151" s="38">
        <v>4.6048232760922474</v>
      </c>
      <c r="AB151" s="38">
        <v>4.5575943194144202</v>
      </c>
      <c r="AC151" s="38">
        <v>4.5110882549306552</v>
      </c>
      <c r="AD151" s="38">
        <v>4.4652904046267849</v>
      </c>
      <c r="AE151" s="38">
        <v>4.420186461145704</v>
      </c>
      <c r="AF151" s="38">
        <v>4.375762476611385</v>
      </c>
      <c r="AG151" s="38">
        <v>4.3320048518455678</v>
      </c>
      <c r="AH151" s="38">
        <v>5.7090659968029058</v>
      </c>
      <c r="AI151" s="38">
        <v>5.6339467073713649</v>
      </c>
      <c r="AJ151" s="38">
        <v>5.5603003451833501</v>
      </c>
      <c r="AK151" s="38">
        <v>5.4880886523889103</v>
      </c>
      <c r="AL151" s="38">
        <v>5.417274605261241</v>
      </c>
      <c r="AM151" s="38">
        <v>5.3478223667323164</v>
      </c>
      <c r="AN151" s="38">
        <v>5.2796972410412764</v>
      </c>
      <c r="AO151" s="38">
        <v>5.2128656303952994</v>
      </c>
      <c r="AP151" s="38">
        <v>5.1472949935350698</v>
      </c>
      <c r="AQ151" s="38">
        <v>5.0829538061158246</v>
      </c>
      <c r="AR151" s="38">
        <v>5.0198115228100164</v>
      </c>
      <c r="AS151" s="38">
        <v>4.9578385410469537</v>
      </c>
      <c r="AT151" s="38">
        <v>4.8970061663101774</v>
      </c>
      <c r="AU151" s="38">
        <v>4.837286578916121</v>
      </c>
      <c r="AV151" s="38">
        <v>4.7786528022019183</v>
      </c>
      <c r="AW151" s="38">
        <v>5.8924741320386147</v>
      </c>
      <c r="AX151" s="38">
        <v>5.8045267569336261</v>
      </c>
      <c r="AY151" s="38">
        <v>5.7185337679417785</v>
      </c>
      <c r="AZ151" s="17">
        <v>5.634437683119188</v>
      </c>
      <c r="BA151" s="17">
        <v>5.5521831184022403</v>
      </c>
      <c r="BB151" s="17">
        <v>5.4717166963963564</v>
      </c>
      <c r="BC151" s="17">
        <v>5.3929869597575362</v>
      </c>
      <c r="BD151" s="17">
        <v>5</v>
      </c>
    </row>
    <row r="152" spans="1:56" x14ac:dyDescent="0.25">
      <c r="A152" s="127" t="s">
        <v>81</v>
      </c>
      <c r="B152" s="17">
        <v>5.875440658049456</v>
      </c>
      <c r="C152" s="17">
        <v>5.8122638767800936</v>
      </c>
      <c r="D152" s="17">
        <v>5.7501006267608545</v>
      </c>
      <c r="E152" s="17">
        <v>5.6889293434975343</v>
      </c>
      <c r="F152" s="17">
        <v>5.6287290329843245</v>
      </c>
      <c r="G152" s="17">
        <v>5.5694792536897921</v>
      </c>
      <c r="H152" s="17">
        <v>5.5111600992009926</v>
      </c>
      <c r="I152" s="17">
        <v>5.4537521815008176</v>
      </c>
      <c r="J152" s="17">
        <v>5.3972366148532274</v>
      </c>
      <c r="K152" s="17">
        <v>5.3415950002669206</v>
      </c>
      <c r="L152" s="17">
        <v>5.2868094105207319</v>
      </c>
      <c r="M152" s="17">
        <v>5.2328623757196056</v>
      </c>
      <c r="N152" s="17">
        <v>5.1797368693670478</v>
      </c>
      <c r="O152" s="17">
        <v>5.1274162949290485</v>
      </c>
      <c r="P152" s="17">
        <v>5.0758844728692338</v>
      </c>
      <c r="Q152" s="17">
        <v>5.0251256281408132</v>
      </c>
      <c r="R152" s="17">
        <v>4.9751243781095127</v>
      </c>
      <c r="S152" s="17">
        <v>4.9258657209004468</v>
      </c>
      <c r="T152" s="17">
        <v>4.877335024142667</v>
      </c>
      <c r="U152" s="17">
        <v>4.8295180141021774</v>
      </c>
      <c r="V152" s="17">
        <v>4.7824007651842066</v>
      </c>
      <c r="W152" s="17">
        <v>4.7359696897940466</v>
      </c>
      <c r="X152" s="17">
        <v>4.6902115285398622</v>
      </c>
      <c r="Y152" s="17">
        <v>4.6451133407656471</v>
      </c>
      <c r="Z152" s="17">
        <v>4.6006624953992059</v>
      </c>
      <c r="AA152" s="17">
        <v>4.5568466621098196</v>
      </c>
      <c r="AB152" s="17">
        <v>4.5136538027533106</v>
      </c>
      <c r="AC152" s="17">
        <v>4.4710721631047363</v>
      </c>
      <c r="AD152" s="17">
        <v>4.4290902648596102</v>
      </c>
      <c r="AE152" s="17">
        <v>4.3876968978983086</v>
      </c>
      <c r="AF152" s="17">
        <v>4.3468811128014977</v>
      </c>
      <c r="AG152" s="17">
        <v>4.3066322136089639</v>
      </c>
      <c r="AH152" s="17">
        <v>4.2669397508108204</v>
      </c>
      <c r="AI152" s="17">
        <v>4.2277935145647234</v>
      </c>
      <c r="AJ152" s="17">
        <v>4.1891835281303429</v>
      </c>
      <c r="AK152" s="17">
        <v>4.151100041510972</v>
      </c>
      <c r="AL152" s="17">
        <v>5.4764512595837687</v>
      </c>
      <c r="AM152" s="17">
        <v>5.4108650169540624</v>
      </c>
      <c r="AN152" s="17">
        <v>5.3464499572284012</v>
      </c>
      <c r="AO152" s="17">
        <v>5.2831783601014877</v>
      </c>
      <c r="AP152" s="17">
        <v>5.2210233205707937</v>
      </c>
      <c r="AQ152" s="17">
        <v>5.1599587203302235</v>
      </c>
      <c r="AR152" s="17">
        <v>5.0999592003264524</v>
      </c>
      <c r="AS152" s="17">
        <v>5.0410001344266675</v>
      </c>
      <c r="AT152" s="17">
        <v>4.9830576041458698</v>
      </c>
      <c r="AU152" s="17">
        <v>4.9261083743842846</v>
      </c>
      <c r="AV152" s="17">
        <v>4.8701298701298015</v>
      </c>
      <c r="AW152" s="17">
        <v>4.8151001540832112</v>
      </c>
      <c r="AX152" s="17">
        <v>4.7609979051608775</v>
      </c>
      <c r="AY152" s="17">
        <v>4.7078023978407941</v>
      </c>
      <c r="AZ152" s="17">
        <v>4.6554934823090548</v>
      </c>
      <c r="BA152" s="17">
        <v>5.7471264367816275</v>
      </c>
      <c r="BB152" s="17">
        <v>5.6683986773736024</v>
      </c>
      <c r="BC152" s="17">
        <v>5.5912776069332608</v>
      </c>
      <c r="BD152" s="17">
        <v>466.32653061224488</v>
      </c>
    </row>
    <row r="174" spans="2:21" ht="15.75" x14ac:dyDescent="0.25">
      <c r="B174" s="160" t="s">
        <v>193</v>
      </c>
      <c r="C174" s="134"/>
      <c r="D174" s="134"/>
      <c r="E174" s="134"/>
      <c r="F174" s="134"/>
      <c r="G174" s="134"/>
      <c r="H174" s="134"/>
      <c r="I174" s="134"/>
      <c r="J174" s="134"/>
      <c r="M174" s="160" t="s">
        <v>193</v>
      </c>
      <c r="N174" s="134"/>
      <c r="O174" s="134"/>
      <c r="P174" s="134"/>
      <c r="Q174" s="134"/>
      <c r="R174" s="134"/>
      <c r="S174" s="134"/>
      <c r="T174" s="134"/>
      <c r="U174" s="134"/>
    </row>
    <row r="176" spans="2:21" x14ac:dyDescent="0.25">
      <c r="H176" s="44"/>
      <c r="I176" s="44"/>
    </row>
    <row r="177" spans="1:26" s="178" customFormat="1" ht="23.25" x14ac:dyDescent="0.35">
      <c r="A177" s="213" t="s">
        <v>230</v>
      </c>
      <c r="B177" s="213"/>
    </row>
    <row r="178" spans="1:26" ht="18.75" x14ac:dyDescent="0.3">
      <c r="A178" s="159" t="s">
        <v>223</v>
      </c>
      <c r="B178" s="105" t="s">
        <v>221</v>
      </c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</row>
    <row r="179" spans="1:26" s="105" customFormat="1" ht="18.75" x14ac:dyDescent="0.3">
      <c r="A179" s="159" t="s">
        <v>224</v>
      </c>
      <c r="B179" s="105" t="s">
        <v>220</v>
      </c>
    </row>
    <row r="180" spans="1:26" s="105" customFormat="1" ht="18.75" x14ac:dyDescent="0.3">
      <c r="A180" s="159" t="s">
        <v>225</v>
      </c>
      <c r="B180" s="105" t="s">
        <v>219</v>
      </c>
    </row>
    <row r="181" spans="1:26" s="105" customFormat="1" ht="18.75" x14ac:dyDescent="0.3">
      <c r="A181" s="159" t="s">
        <v>226</v>
      </c>
      <c r="B181" s="105" t="s">
        <v>222</v>
      </c>
    </row>
    <row r="182" spans="1:26" s="105" customFormat="1" ht="18.75" x14ac:dyDescent="0.3"/>
  </sheetData>
  <mergeCells count="1">
    <mergeCell ref="A177:B177"/>
  </mergeCells>
  <phoneticPr fontId="12" type="noConversion"/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Legende</vt:lpstr>
      <vt:lpstr>Pktewertung BJSp</vt:lpstr>
      <vt:lpstr>KMK2005</vt:lpstr>
      <vt:lpstr>DLV-Punktwertung</vt:lpstr>
      <vt:lpstr>Jungen</vt:lpstr>
      <vt:lpstr>Mädchen</vt:lpstr>
      <vt:lpstr>Vergleich Pktewertung KMK-Pkte</vt:lpstr>
      <vt:lpstr>Vergleich Disziplinen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Groth</dc:creator>
  <cp:lastModifiedBy>Konrad Groth</cp:lastModifiedBy>
  <cp:lastPrinted>2020-05-30T16:43:05Z</cp:lastPrinted>
  <dcterms:created xsi:type="dcterms:W3CDTF">2019-08-25T15:45:42Z</dcterms:created>
  <dcterms:modified xsi:type="dcterms:W3CDTF">2024-06-19T15:36:39Z</dcterms:modified>
</cp:coreProperties>
</file>